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715" activeTab="0"/>
  </bookViews>
  <sheets>
    <sheet name="Phiếu đăng ký tham gia TNTT" sheetId="1" r:id="rId1"/>
  </sheets>
  <definedNames>
    <definedName name="_xlnm.Print_Area" localSheetId="0">'Phiếu đăng ký tham gia TNTT'!$A$1:$M$81</definedName>
    <definedName name="_xlnm.Print_Titles" localSheetId="0">'Phiếu đăng ký tham gia TNTT'!$27:$27</definedName>
  </definedNames>
  <calcPr fullCalcOnLoad="1"/>
</workbook>
</file>

<file path=xl/sharedStrings.xml><?xml version="1.0" encoding="utf-8"?>
<sst xmlns="http://schemas.openxmlformats.org/spreadsheetml/2006/main" count="154" uniqueCount="134">
  <si>
    <t>A</t>
  </si>
  <si>
    <t>Thông tin phòng thí nghiệm (PTN)</t>
  </si>
  <si>
    <t>B</t>
  </si>
  <si>
    <t>Chuyển khoản</t>
  </si>
  <si>
    <t>Không</t>
  </si>
  <si>
    <t>Địa chỉ (Nếu khác mục 3):</t>
  </si>
  <si>
    <t>Chính sách đăng ký tham gia</t>
  </si>
  <si>
    <t>Thời gian nhận đăng ký:</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</si>
  <si>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</si>
  <si>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</si>
  <si>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</si>
  <si>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</si>
  <si>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</si>
  <si>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</si>
  <si>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</si>
  <si>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</si>
  <si>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</si>
  <si>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</si>
  <si>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</si>
  <si>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</si>
  <si>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</si>
  <si>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</si>
  <si>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</si>
  <si>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Email:</t>
  </si>
  <si>
    <t>Fax:</t>
  </si>
  <si>
    <t>Chức vụ:</t>
  </si>
  <si>
    <t>Địa chỉ nhận mẫu (Nếu khác mục 3):</t>
  </si>
  <si>
    <t>Thông tin thanh toán (Đối với các chương trình thu phí):</t>
  </si>
  <si>
    <t>Hình thức thanh toán:</t>
  </si>
  <si>
    <t>Thực hiện hợp đồng:</t>
  </si>
  <si>
    <t>Thông tin thể hiện trên hóa đơn:</t>
  </si>
  <si>
    <t>Mã số thuế:</t>
  </si>
  <si>
    <t>Thông tin khác (Nếu có):</t>
  </si>
  <si>
    <t>Thông tin đăng ký:</t>
  </si>
  <si>
    <t>Tiền mặt</t>
  </si>
  <si>
    <t>Có</t>
  </si>
  <si>
    <t>Nội dung yêu cầu khác:</t>
  </si>
  <si>
    <t>1.1</t>
  </si>
  <si>
    <t>1.2</t>
  </si>
  <si>
    <t>TỔNG SỐ:</t>
  </si>
  <si>
    <t>CHƯƠNG TRÌNH ĐĂNG KÝ</t>
  </si>
  <si>
    <t>PHÍ THAM GIA</t>
  </si>
  <si>
    <t>SỐ CHỈ TIÊU THAM GIA:</t>
  </si>
  <si>
    <t>I</t>
  </si>
  <si>
    <t>II</t>
  </si>
  <si>
    <t>Xuất hóa đơn trước</t>
  </si>
  <si>
    <t>Khác</t>
  </si>
  <si>
    <r>
      <rPr>
        <b/>
        <i/>
        <u val="single"/>
        <sz val="12"/>
        <rFont val="Times New Roman"/>
        <family val="1"/>
      </rPr>
      <t>Lưu ý:</t>
    </r>
    <r>
      <rPr>
        <b/>
        <i/>
        <sz val="12"/>
        <rFont val="Times New Roman"/>
        <family val="1"/>
      </rPr>
      <t xml:space="preserve">  </t>
    </r>
  </si>
  <si>
    <t>III</t>
  </si>
  <si>
    <t>5.1</t>
  </si>
  <si>
    <t>5.2</t>
  </si>
  <si>
    <t>Độ cứng</t>
  </si>
  <si>
    <t>pH</t>
  </si>
  <si>
    <t>Cyanide</t>
  </si>
  <si>
    <t>Coliforms</t>
  </si>
  <si>
    <t>Nước/ Đồ uống/ Rượu/ Bia</t>
  </si>
  <si>
    <t>Tháng 2</t>
  </si>
  <si>
    <t>Nước sạch</t>
  </si>
  <si>
    <t>1.3</t>
  </si>
  <si>
    <t>1.4</t>
  </si>
  <si>
    <t>Độ đục</t>
  </si>
  <si>
    <t>1.5</t>
  </si>
  <si>
    <t>Màu sắc</t>
  </si>
  <si>
    <t>Tổng chất rắn hòa tan (TDS)</t>
  </si>
  <si>
    <t>Nước uống đóng chai</t>
  </si>
  <si>
    <t>2,000,000/2 chỉ tiêu đầu
Từ chỉ tiêu thứ 3 thu 200,000/chỉ tiêu</t>
  </si>
  <si>
    <t>Đồ uống không cồn (Nước cam)</t>
  </si>
  <si>
    <t>2,500,000/2 chỉ tiêu đầu
Từ chỉ tiêu thứ 3 thu 200,000/chỉ tiêu</t>
  </si>
  <si>
    <t>Clor</t>
  </si>
  <si>
    <t>Clorat</t>
  </si>
  <si>
    <t>Clorit</t>
  </si>
  <si>
    <t>3.1</t>
  </si>
  <si>
    <t>3.2</t>
  </si>
  <si>
    <t>3.3</t>
  </si>
  <si>
    <t>Saccharin</t>
  </si>
  <si>
    <t>Cyclamate</t>
  </si>
  <si>
    <t>5.3</t>
  </si>
  <si>
    <t>5.4</t>
  </si>
  <si>
    <t>Aspartam</t>
  </si>
  <si>
    <t>Acesulfarm K</t>
  </si>
  <si>
    <t>Thực phẩm bảo vệ sức khỏe</t>
  </si>
  <si>
    <t>3,000,000/2 chỉ tiêu đầu
Từ chỉ tiêu thứ 3 thu 500,000/chỉ tiêu</t>
  </si>
  <si>
    <t>Thực phẩm khác</t>
  </si>
  <si>
    <t>Cà chua</t>
  </si>
  <si>
    <t>Lĩnh vực sinh</t>
  </si>
  <si>
    <t>01 chỉ tiêu: 2,000,000
02 chỉ tiêu: 2,500,000</t>
  </si>
  <si>
    <t>4.1</t>
  </si>
  <si>
    <t>Natribenzoat</t>
  </si>
  <si>
    <t>Kalisorbate</t>
  </si>
  <si>
    <t>Hóa lý</t>
  </si>
  <si>
    <t>Hóa chất bảo vệ thực vật</t>
  </si>
  <si>
    <t>Escherichia coli</t>
  </si>
  <si>
    <t>Định lượng theo kỹ thuật MPN</t>
  </si>
  <si>
    <t>TT</t>
  </si>
  <si>
    <t>Nền mẫu</t>
  </si>
  <si>
    <t>Chỉ tiêu đăng ký</t>
  </si>
  <si>
    <t>Thời gian thực hiện</t>
  </si>
  <si>
    <t>Phí tham gia (VNĐ)</t>
  </si>
  <si>
    <t>Phí tham gia chương trình</t>
  </si>
  <si>
    <t xml:space="preserve">Chất bảo quản </t>
  </si>
  <si>
    <t>Chất tạo ngọt</t>
  </si>
  <si>
    <r>
      <t xml:space="preserve">Khoa Đảm bảo chất lượng - Viện Kiểm nghiệm an toàn vệ sinh thực phẩm quốc gia
Địa chỉ: Số 65 Phạm Thận Duật - Mai Dịch - Cầu Giấy - Hà Nội
Điện thoại: 0243.9331773                                      Email: </t>
    </r>
    <r>
      <rPr>
        <i/>
        <sz val="12"/>
        <rFont val="Times New Roman"/>
        <family val="1"/>
      </rPr>
      <t>ptp.rm@nifc.gov.vn</t>
    </r>
    <r>
      <rPr>
        <sz val="12"/>
        <rFont val="Times New Roman"/>
        <family val="1"/>
      </rPr>
      <t xml:space="preserve">
Website: www.nifc.gov.vn</t>
    </r>
  </si>
  <si>
    <t>Người liên hệ 1:</t>
  </si>
  <si>
    <t>Di động:</t>
  </si>
  <si>
    <t>Tên đơn vị 
(Nếu khác mục 1):</t>
  </si>
  <si>
    <t>Difenconazole</t>
  </si>
  <si>
    <t>Acetamiprid</t>
  </si>
  <si>
    <t>Imidacloprid</t>
  </si>
  <si>
    <t>Indoxacarb</t>
  </si>
  <si>
    <t>Profenofos</t>
  </si>
  <si>
    <t>Buprofezin</t>
  </si>
  <si>
    <t>Người liên hệ 2:</t>
  </si>
  <si>
    <t>C</t>
  </si>
  <si>
    <t>Nhập tên đơn vị</t>
  </si>
  <si>
    <t>Nhập số fax (nếu có)</t>
  </si>
  <si>
    <t>Nhập số ĐT</t>
  </si>
  <si>
    <t>Nhập mã số thuế</t>
  </si>
  <si>
    <t>Sau khi nhận được phiếu đăng ký, Ban tổ chức sẽ gửi thông tin xác nhận đến PTN qua e-mail được cung cấp ở mục 6.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</si>
  <si>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6. </t>
  </si>
  <si>
    <t>D</t>
  </si>
  <si>
    <t>PHIẾU ĐĂNG KÝ THAM GIA TNTT THÁNG 02 NĂM 2023</t>
  </si>
  <si>
    <t>PTN chúng tôi đăng ký tham  gia các chương trình TNTT tháng 2 năm 2023 do Viện Kiểm nghiệm an toàn vệ sinh thực phẩm quốc gia tổ chức như sau:</t>
  </si>
  <si>
    <t>Trước ngày 15/02/2023</t>
  </si>
  <si>
    <t>4.2</t>
  </si>
  <si>
    <t>6.1</t>
  </si>
  <si>
    <t>6.2</t>
  </si>
  <si>
    <t>6.3</t>
  </si>
  <si>
    <t>6.4</t>
  </si>
  <si>
    <t>6.5</t>
  </si>
  <si>
    <t>6.6</t>
  </si>
  <si>
    <t>7.1</t>
  </si>
  <si>
    <t>7.2</t>
  </si>
  <si>
    <t>Phí tham gia đã bao gồm thuế và phí vận chuyển</t>
  </si>
  <si>
    <t>Tất cả thông tin liên quan đến chương trình TNTT sẽ được thông báo qua e-mail, số điện thoại được cung cấp ở mục 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</si>
</sst>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s>
  <fonts count="60">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sz val="12.5"/>
      <name val="Times New Roman"/>
      <family val="1"/>
    </font>
    <font>
      <b/>
      <i/>
      <u val="single"/>
      <sz val="12"/>
      <name val="Times New Roman"/>
      <family val="1"/>
    </font>
    <font>
      <i/>
      <sz val="12"/>
      <name val="Times New Roman"/>
      <family val="1"/>
    </font>
    <font>
      <b/>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Times New Roman"/>
      <family val="1"/>
    </font>
    <font>
      <b/>
      <sz val="12"/>
      <color indexed="10"/>
      <name val="Times New Roman"/>
      <family val="1"/>
    </font>
    <font>
      <b/>
      <sz val="12"/>
      <color indexed="60"/>
      <name val="Times New Roman"/>
      <family val="1"/>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Times New Roman"/>
      <family val="1"/>
    </font>
    <font>
      <b/>
      <sz val="12"/>
      <color rgb="FFFF0000"/>
      <name val="Times New Roman"/>
      <family val="1"/>
    </font>
    <font>
      <b/>
      <sz val="12"/>
      <color rgb="FFC0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right/>
      <top/>
      <bottom style="thin"/>
    </border>
    <border>
      <left style="medium">
        <color theme="0"/>
      </left>
      <right/>
      <top style="medium">
        <color theme="0"/>
      </top>
      <bottom style="medium">
        <color theme="0"/>
      </bottom>
    </border>
    <border>
      <left/>
      <right/>
      <top style="medium">
        <color theme="0"/>
      </top>
      <bottom style="medium">
        <color theme="0"/>
      </bottom>
    </border>
    <border>
      <left/>
      <right/>
      <top style="medium">
        <color theme="0"/>
      </top>
      <bottom/>
    </border>
    <border>
      <left style="medium">
        <color theme="0"/>
      </left>
      <right/>
      <top/>
      <bottom/>
    </border>
    <border>
      <left/>
      <right/>
      <top/>
      <bottom style="medium">
        <color theme="0"/>
      </bottom>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Font="1" applyAlignment="1">
      <alignment/>
    </xf>
    <xf numFmtId="0" fontId="56" fillId="0" borderId="10" xfId="0" applyFont="1" applyBorder="1" applyAlignment="1" applyProtection="1">
      <alignment vertical="center" wrapText="1"/>
      <protection locked="0"/>
    </xf>
    <xf numFmtId="0" fontId="56" fillId="0" borderId="10"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11" fillId="0" borderId="0" xfId="0" applyFont="1" applyAlignment="1">
      <alignment horizontal="center" vertical="center" wrapText="1"/>
    </xf>
    <xf numFmtId="0" fontId="17" fillId="33" borderId="10" xfId="0" applyFont="1" applyFill="1" applyBorder="1" applyAlignment="1">
      <alignment horizontal="center" vertical="center" wrapText="1"/>
    </xf>
    <xf numFmtId="0" fontId="57" fillId="10" borderId="10" xfId="0" applyFont="1" applyFill="1" applyBorder="1" applyAlignment="1">
      <alignment horizontal="center" vertical="center" wrapText="1"/>
    </xf>
    <xf numFmtId="0" fontId="5" fillId="0" borderId="10" xfId="0" applyFont="1" applyBorder="1" applyAlignment="1">
      <alignment horizontal="center" vertical="center" wrapText="1"/>
    </xf>
    <xf numFmtId="172" fontId="5" fillId="0" borderId="10" xfId="42" applyNumberFormat="1" applyFont="1" applyFill="1" applyBorder="1" applyAlignment="1" applyProtection="1">
      <alignment horizontal="center" vertical="center" wrapText="1"/>
      <protection/>
    </xf>
    <xf numFmtId="0" fontId="5" fillId="0" borderId="10" xfId="0" applyFont="1" applyBorder="1" applyAlignment="1" quotePrefix="1">
      <alignment horizontal="center" vertical="center" wrapText="1"/>
    </xf>
    <xf numFmtId="0" fontId="58" fillId="10" borderId="10" xfId="0" applyFont="1" applyFill="1" applyBorder="1" applyAlignment="1">
      <alignment horizontal="center" vertical="center"/>
    </xf>
    <xf numFmtId="0" fontId="57" fillId="10" borderId="10" xfId="0" applyFont="1" applyFill="1" applyBorder="1" applyAlignment="1">
      <alignment horizontal="center" vertical="center"/>
    </xf>
    <xf numFmtId="0" fontId="5" fillId="0" borderId="0" xfId="0" applyFont="1" applyAlignment="1" quotePrefix="1">
      <alignment horizontal="center" vertical="top" wrapText="1"/>
    </xf>
    <xf numFmtId="0" fontId="5" fillId="0" borderId="0" xfId="0" applyFont="1" applyAlignment="1" quotePrefix="1">
      <alignment horizontal="center" vertical="center" wrapText="1"/>
    </xf>
    <xf numFmtId="0" fontId="5" fillId="0" borderId="0" xfId="0" applyFont="1" applyAlignment="1" applyProtection="1">
      <alignment vertical="center" wrapText="1"/>
      <protection locked="0"/>
    </xf>
    <xf numFmtId="0" fontId="5" fillId="0" borderId="11" xfId="0" applyFont="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5" fillId="0" borderId="0" xfId="0" applyFont="1" applyAlignment="1">
      <alignment horizontal="left" vertical="center" wrapText="1"/>
    </xf>
    <xf numFmtId="0" fontId="5" fillId="0" borderId="10" xfId="0" applyFont="1" applyBorder="1" applyAlignment="1" quotePrefix="1">
      <alignment horizontal="left" vertical="center" wrapText="1"/>
    </xf>
    <xf numFmtId="0" fontId="5" fillId="0" borderId="10" xfId="0" applyFont="1" applyBorder="1" applyAlignment="1">
      <alignment horizontal="center" vertical="center" wrapText="1"/>
    </xf>
    <xf numFmtId="0" fontId="58" fillId="10" borderId="10" xfId="0" applyFont="1" applyFill="1" applyBorder="1" applyAlignment="1">
      <alignment horizontal="left" vertical="center"/>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8" fillId="0" borderId="10" xfId="0" applyFont="1" applyBorder="1" applyAlignment="1">
      <alignment horizontal="left" vertical="center" wrapText="1"/>
    </xf>
    <xf numFmtId="0" fontId="59" fillId="0" borderId="10" xfId="0" applyFont="1" applyBorder="1" applyAlignment="1">
      <alignment horizontal="center" vertical="center" wrapText="1"/>
    </xf>
    <xf numFmtId="172" fontId="5" fillId="0" borderId="10" xfId="42" applyNumberFormat="1" applyFont="1" applyFill="1" applyBorder="1" applyAlignment="1" applyProtection="1">
      <alignment horizontal="center" vertical="center" wrapText="1"/>
      <protection/>
    </xf>
    <xf numFmtId="0" fontId="16" fillId="0" borderId="10" xfId="0" applyFont="1" applyBorder="1" applyAlignment="1" quotePrefix="1">
      <alignment horizontal="left" vertical="center" wrapText="1"/>
    </xf>
    <xf numFmtId="0" fontId="59" fillId="0" borderId="10" xfId="0" applyFont="1" applyBorder="1" applyAlignment="1">
      <alignment horizontal="center" vertical="center"/>
    </xf>
    <xf numFmtId="0" fontId="5" fillId="0" borderId="10" xfId="0" applyFont="1" applyBorder="1" applyAlignment="1">
      <alignment horizontal="left" vertical="center" wrapText="1"/>
    </xf>
    <xf numFmtId="0" fontId="8" fillId="0" borderId="10" xfId="0" applyFont="1" applyBorder="1" applyAlignment="1" quotePrefix="1">
      <alignment horizontal="left" vertical="center" wrapText="1"/>
    </xf>
    <xf numFmtId="0" fontId="5" fillId="0" borderId="12" xfId="0" applyFont="1" applyBorder="1" applyAlignment="1">
      <alignment horizontal="center" vertical="center" wrapText="1"/>
    </xf>
    <xf numFmtId="0" fontId="17" fillId="33" borderId="10" xfId="0" applyFont="1" applyFill="1" applyBorder="1" applyAlignment="1">
      <alignment horizontal="center" vertical="center" wrapText="1"/>
    </xf>
    <xf numFmtId="0" fontId="5" fillId="0" borderId="0" xfId="0" applyFont="1" applyAlignment="1">
      <alignment horizontal="center" vertical="center" wrapText="1"/>
    </xf>
    <xf numFmtId="0" fontId="12" fillId="0" borderId="0" xfId="0" applyFont="1" applyAlignment="1" applyProtection="1">
      <alignment horizontal="center" vertical="center" wrapText="1"/>
      <protection locked="0"/>
    </xf>
    <xf numFmtId="0" fontId="5" fillId="0" borderId="11" xfId="0" applyFont="1" applyBorder="1" applyAlignment="1">
      <alignment horizontal="center" vertical="center" wrapText="1"/>
    </xf>
    <xf numFmtId="49" fontId="11" fillId="0" borderId="13"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protection locked="0"/>
    </xf>
    <xf numFmtId="0" fontId="11" fillId="0" borderId="0" xfId="0" applyFont="1" applyAlignment="1">
      <alignment horizontal="left" vertical="center" wrapText="1"/>
    </xf>
    <xf numFmtId="0" fontId="5" fillId="0" borderId="0" xfId="0" applyFont="1" applyAlignment="1">
      <alignment horizontal="justify" vertical="center" wrapText="1"/>
    </xf>
    <xf numFmtId="0" fontId="57" fillId="10" borderId="10" xfId="0" applyFont="1" applyFill="1" applyBorder="1" applyAlignment="1">
      <alignment horizontal="left" vertical="center" wrapText="1"/>
    </xf>
    <xf numFmtId="0" fontId="6"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center" vertical="center" wrapText="1"/>
    </xf>
    <xf numFmtId="49" fontId="9" fillId="0" borderId="15" xfId="0" applyNumberFormat="1" applyFont="1" applyBorder="1" applyAlignment="1" applyProtection="1">
      <alignment horizontal="justify" vertical="center" wrapText="1"/>
      <protection locked="0"/>
    </xf>
    <xf numFmtId="0" fontId="10" fillId="0" borderId="16" xfId="52" applyNumberFormat="1" applyFont="1" applyFill="1" applyBorder="1" applyAlignment="1" applyProtection="1">
      <alignment horizontal="center" vertical="center" wrapText="1"/>
      <protection locked="0"/>
    </xf>
    <xf numFmtId="0" fontId="10" fillId="0" borderId="0" xfId="52" applyNumberFormat="1" applyFont="1" applyFill="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0" fontId="12" fillId="0" borderId="0" xfId="0" applyFont="1" applyAlignment="1" applyProtection="1">
      <alignment horizontal="justify" vertical="center" wrapText="1"/>
      <protection locked="0"/>
    </xf>
    <xf numFmtId="0" fontId="9" fillId="0" borderId="0" xfId="0" applyFont="1" applyAlignment="1" applyProtection="1">
      <alignment horizontal="justify" vertical="center" wrapText="1"/>
      <protection locked="0"/>
    </xf>
    <xf numFmtId="49" fontId="12" fillId="0" borderId="0" xfId="0" applyNumberFormat="1" applyFont="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13" fillId="0" borderId="0" xfId="0" applyFont="1" applyAlignment="1" applyProtection="1">
      <alignment horizontal="center" vertical="center" wrapText="1"/>
      <protection locked="0"/>
    </xf>
    <xf numFmtId="0" fontId="5" fillId="0" borderId="0" xfId="0" applyFont="1" applyAlignment="1">
      <alignment horizontal="justify" vertical="top" wrapText="1"/>
    </xf>
    <xf numFmtId="0" fontId="16" fillId="0" borderId="0" xfId="0" applyFont="1" applyAlignment="1" applyProtection="1">
      <alignment horizontal="center" vertical="center" wrapText="1"/>
      <protection locked="0"/>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pplyProtection="1">
      <alignment horizontal="center" vertical="center" wrapText="1"/>
      <protection locked="0"/>
    </xf>
    <xf numFmtId="0" fontId="8" fillId="0" borderId="0" xfId="0" applyFont="1" applyAlignment="1">
      <alignment horizontal="justify" vertical="center" wrapText="1"/>
    </xf>
    <xf numFmtId="0" fontId="3" fillId="0" borderId="0" xfId="0" applyFont="1" applyAlignment="1">
      <alignment horizontal="left" vertical="center" wrapText="1"/>
    </xf>
    <xf numFmtId="0" fontId="14" fillId="0" borderId="0" xfId="0" applyFont="1" applyAlignment="1">
      <alignment horizontal="left" vertical="center" wrapText="1"/>
    </xf>
    <xf numFmtId="0" fontId="13" fillId="0" borderId="0" xfId="0" applyFont="1" applyAlignment="1">
      <alignment horizontal="center" vertical="center" wrapText="1"/>
    </xf>
    <xf numFmtId="0" fontId="11"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172" fontId="6" fillId="0" borderId="10" xfId="42" applyNumberFormat="1" applyFont="1" applyFill="1" applyBorder="1" applyAlignment="1" applyProtection="1">
      <alignment horizontal="center" vertical="center" wrapText="1"/>
      <protection/>
    </xf>
    <xf numFmtId="0" fontId="57" fillId="10" borderId="1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8">
    <dxf>
      <font>
        <b/>
        <i val="0"/>
        <color rgb="FF002060"/>
      </font>
      <fill>
        <patternFill>
          <bgColor theme="9" tint="0.7999799847602844"/>
        </patternFill>
      </fill>
    </dxf>
    <dxf>
      <font>
        <b/>
        <i val="0"/>
        <color rgb="FF002060"/>
      </font>
      <fill>
        <patternFill>
          <bgColor theme="9" tint="0.7999799847602844"/>
        </patternFill>
      </fill>
    </dxf>
    <dxf>
      <font>
        <b/>
        <i val="0"/>
        <color rgb="FF002060"/>
      </font>
      <fill>
        <patternFill>
          <bgColor theme="9" tint="0.7999799847602844"/>
        </patternFill>
      </fill>
    </dxf>
    <dxf>
      <font>
        <b/>
        <i val="0"/>
        <color rgb="FF002060"/>
      </font>
      <fill>
        <patternFill>
          <bgColor theme="9" tint="0.7999799847602844"/>
        </patternFill>
      </fill>
    </dxf>
    <dxf>
      <font>
        <b val="0"/>
        <i/>
        <color theme="7" tint="-0.4999699890613556"/>
      </font>
    </dxf>
    <dxf>
      <font>
        <color theme="5" tint="-0.4999699890613556"/>
      </font>
      <fill>
        <patternFill>
          <bgColor theme="3" tint="0.7999799847602844"/>
        </patternFill>
      </fill>
    </dxf>
    <dxf>
      <font>
        <color theme="5" tint="-0.4999699890613556"/>
      </font>
      <fill>
        <patternFill>
          <bgColor theme="2" tint="-0.09994000196456909"/>
        </patternFill>
      </fill>
    </dxf>
    <dxf>
      <font>
        <color theme="7" tint="-0.4999699890613556"/>
      </font>
    </dxf>
    <dxf>
      <font>
        <b val="0"/>
        <i val="0"/>
        <color theme="5" tint="-0.4999699890613556"/>
      </font>
      <fill>
        <patternFill>
          <bgColor theme="4" tint="0.7999799847602844"/>
        </patternFill>
      </fill>
    </dxf>
    <dxf>
      <font>
        <color theme="5" tint="-0.4999699890613556"/>
      </font>
      <fill>
        <patternFill>
          <bgColor theme="2" tint="-0.09994000196456909"/>
        </patternFill>
      </fill>
    </dxf>
    <dxf>
      <font>
        <color theme="6" tint="-0.4999699890613556"/>
      </font>
      <fill>
        <patternFill>
          <bgColor theme="5" tint="0.7999799847602844"/>
        </patternFill>
      </fill>
    </dxf>
    <dxf>
      <font>
        <color theme="6" tint="-0.4999699890613556"/>
      </font>
      <fill>
        <patternFill>
          <bgColor theme="5" tint="0.7999799847602844"/>
        </patternFill>
      </fill>
    </dxf>
    <dxf>
      <font>
        <color rgb="FFC00000"/>
      </font>
      <fill>
        <patternFill>
          <bgColor theme="2" tint="-0.09994000196456909"/>
        </patternFill>
      </fill>
    </dxf>
    <dxf>
      <font>
        <color rgb="FFC00000"/>
      </font>
      <fill>
        <patternFill>
          <bgColor theme="0" tint="-0.04997999966144562"/>
        </patternFill>
      </fill>
    </dxf>
    <dxf>
      <font>
        <color rgb="FFC00000"/>
      </font>
      <fill>
        <patternFill>
          <bgColor theme="0" tint="-0.04997999966144562"/>
        </patternFill>
      </fill>
    </dxf>
    <dxf>
      <font>
        <b/>
        <i val="0"/>
        <color rgb="FF0070C0"/>
      </font>
      <fill>
        <patternFill>
          <bgColor theme="4" tint="0.7999799847602844"/>
        </patternFill>
      </fill>
    </dxf>
    <dxf>
      <font>
        <b/>
        <i val="0"/>
        <color rgb="FF0070C0"/>
      </font>
      <fill>
        <patternFill>
          <bgColor theme="4" tint="0.5999600291252136"/>
        </patternFill>
      </fill>
    </dxf>
    <dxf>
      <font>
        <b/>
        <i val="0"/>
        <color rgb="FF0070C0"/>
      </font>
      <fill>
        <patternFill>
          <bgColor theme="3" tint="0.7999799847602844"/>
        </patternFill>
      </fill>
    </dxf>
    <dxf>
      <font>
        <b/>
        <i val="0"/>
        <color rgb="FF00B050"/>
      </font>
      <fill>
        <patternFill>
          <bgColor theme="7" tint="0.7999799847602844"/>
        </patternFill>
      </fill>
    </dxf>
    <dxf>
      <font>
        <b/>
        <i val="0"/>
      </font>
      <fill>
        <patternFill>
          <bgColor theme="2" tint="-0.09994000196456909"/>
        </patternFill>
      </fill>
    </dxf>
    <dxf>
      <font>
        <b/>
        <i val="0"/>
        <color rgb="FF7030A0"/>
      </font>
      <fill>
        <patternFill>
          <bgColor theme="2" tint="-0.09994000196456909"/>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002060"/>
      </font>
      <fill>
        <patternFill>
          <bgColor theme="9" tint="0.5999600291252136"/>
        </patternFill>
      </fill>
    </dxf>
    <dxf>
      <font>
        <b/>
        <i val="0"/>
        <color rgb="FFC00000"/>
      </font>
      <fill>
        <patternFill>
          <bgColor theme="8" tint="0.5999600291252136"/>
        </patternFill>
      </fill>
    </dxf>
    <dxf>
      <font>
        <b/>
        <i val="0"/>
        <color rgb="FFC00000"/>
      </font>
      <fill>
        <patternFill>
          <bgColor theme="8" tint="0.5999600291252136"/>
        </patternFill>
      </fill>
    </dxf>
    <dxf>
      <font>
        <b/>
        <i val="0"/>
        <color rgb="FFC00000"/>
      </font>
      <fill>
        <patternFill>
          <bgColor theme="8"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i val="0"/>
        <color rgb="FF7030A0"/>
      </font>
      <fill>
        <patternFill>
          <bgColor theme="5" tint="0.7999799847602844"/>
        </patternFill>
      </fill>
      <border/>
    </dxf>
    <dxf>
      <font>
        <b/>
        <i val="0"/>
        <color rgb="FFC00000"/>
      </font>
      <fill>
        <patternFill>
          <bgColor theme="8" tint="0.7999799847602844"/>
        </patternFill>
      </fill>
      <border/>
    </dxf>
    <dxf>
      <font>
        <b/>
        <i val="0"/>
        <color rgb="FFC00000"/>
      </font>
      <fill>
        <patternFill>
          <bgColor theme="8" tint="0.5999600291252136"/>
        </patternFill>
      </fill>
      <border/>
    </dxf>
    <dxf>
      <font>
        <b/>
        <i val="0"/>
        <color rgb="FF002060"/>
      </font>
      <fill>
        <patternFill>
          <bgColor theme="9" tint="0.5999600291252136"/>
        </patternFill>
      </fill>
      <border/>
    </dxf>
    <dxf>
      <font>
        <b/>
        <i val="0"/>
        <color rgb="FF7030A0"/>
      </font>
      <fill>
        <patternFill>
          <bgColor theme="2" tint="-0.09994000196456909"/>
        </patternFill>
      </fill>
      <border/>
    </dxf>
    <dxf>
      <font>
        <b/>
        <i val="0"/>
      </font>
      <fill>
        <patternFill>
          <bgColor theme="2" tint="-0.09994000196456909"/>
        </patternFill>
      </fill>
      <border/>
    </dxf>
    <dxf>
      <font>
        <b/>
        <i val="0"/>
        <color rgb="FF00B050"/>
      </font>
      <fill>
        <patternFill>
          <bgColor theme="7" tint="0.7999799847602844"/>
        </patternFill>
      </fill>
      <border/>
    </dxf>
    <dxf>
      <font>
        <b/>
        <i val="0"/>
        <color rgb="FF0070C0"/>
      </font>
      <fill>
        <patternFill>
          <bgColor theme="3" tint="0.7999799847602844"/>
        </patternFill>
      </fill>
      <border/>
    </dxf>
    <dxf>
      <font>
        <b/>
        <i val="0"/>
        <color rgb="FF0070C0"/>
      </font>
      <fill>
        <patternFill>
          <bgColor theme="4" tint="0.5999600291252136"/>
        </patternFill>
      </fill>
      <border/>
    </dxf>
    <dxf>
      <font>
        <b/>
        <i val="0"/>
        <color rgb="FF0070C0"/>
      </font>
      <fill>
        <patternFill>
          <bgColor theme="4" tint="0.7999799847602844"/>
        </patternFill>
      </fill>
      <border/>
    </dxf>
    <dxf>
      <font>
        <color rgb="FFC00000"/>
      </font>
      <fill>
        <patternFill>
          <bgColor theme="0" tint="-0.04997999966144562"/>
        </patternFill>
      </fill>
      <border/>
    </dxf>
    <dxf>
      <font>
        <color rgb="FFC00000"/>
      </font>
      <fill>
        <patternFill>
          <bgColor theme="2" tint="-0.09994000196456909"/>
        </patternFill>
      </fill>
      <border/>
    </dxf>
    <dxf>
      <font>
        <color theme="6" tint="-0.4999699890613556"/>
      </font>
      <fill>
        <patternFill>
          <bgColor theme="5" tint="0.7999799847602844"/>
        </patternFill>
      </fill>
      <border/>
    </dxf>
    <dxf>
      <font>
        <color theme="5" tint="-0.4999699890613556"/>
      </font>
      <fill>
        <patternFill>
          <bgColor theme="2" tint="-0.09994000196456909"/>
        </patternFill>
      </fill>
      <border/>
    </dxf>
    <dxf>
      <font>
        <b val="0"/>
        <i val="0"/>
        <color theme="5" tint="-0.4999699890613556"/>
      </font>
      <fill>
        <patternFill>
          <bgColor theme="4" tint="0.7999799847602844"/>
        </patternFill>
      </fill>
      <border/>
    </dxf>
    <dxf>
      <font>
        <color theme="7" tint="-0.4999699890613556"/>
      </font>
      <border/>
    </dxf>
    <dxf>
      <font>
        <color theme="5" tint="-0.4999699890613556"/>
      </font>
      <fill>
        <patternFill>
          <bgColor theme="3" tint="0.7999799847602844"/>
        </patternFill>
      </fill>
      <border/>
    </dxf>
    <dxf>
      <font>
        <b val="0"/>
        <i/>
        <color theme="7" tint="-0.4999699890613556"/>
      </font>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4"/>
  <sheetViews>
    <sheetView tabSelected="1" view="pageLayout" workbookViewId="0" topLeftCell="A64">
      <selection activeCell="H74" sqref="H74:M74"/>
    </sheetView>
  </sheetViews>
  <sheetFormatPr defaultColWidth="8.8515625" defaultRowHeight="15"/>
  <cols>
    <col min="1" max="1" width="4.7109375" style="3" customWidth="1"/>
    <col min="2" max="2" width="8.8515625" style="3" customWidth="1"/>
    <col min="3" max="3" width="5.57421875" style="3" customWidth="1"/>
    <col min="4" max="4" width="4.57421875" style="3" customWidth="1"/>
    <col min="5" max="5" width="5.8515625" style="3" customWidth="1"/>
    <col min="6" max="6" width="17.421875" style="3" customWidth="1"/>
    <col min="7" max="8" width="4.140625" style="3" customWidth="1"/>
    <col min="9" max="9" width="9.7109375" style="3" customWidth="1"/>
    <col min="10" max="10" width="5.28125" style="3" customWidth="1"/>
    <col min="11" max="11" width="3.8515625" style="3" customWidth="1"/>
    <col min="12" max="12" width="6.7109375" style="3" customWidth="1"/>
    <col min="13" max="13" width="11.00390625" style="3" customWidth="1"/>
    <col min="14" max="16384" width="8.8515625" style="3" customWidth="1"/>
  </cols>
  <sheetData>
    <row r="1" spans="1:13" ht="31.5" customHeight="1">
      <c r="A1" s="48" t="str">
        <f>"CHƯƠNG TRÌNH THỬ NGHIỆM THÀNH THẠO NĂM 2023"</f>
        <v>CHƯƠNG TRÌNH THỬ NGHIỆM THÀNH THẠO NĂM 2023</v>
      </c>
      <c r="B1" s="48"/>
      <c r="C1" s="48"/>
      <c r="D1" s="48"/>
      <c r="E1" s="48"/>
      <c r="F1" s="48"/>
      <c r="G1" s="48"/>
      <c r="H1" s="48"/>
      <c r="I1" s="48"/>
      <c r="J1" s="48"/>
      <c r="K1" s="48"/>
      <c r="L1" s="48"/>
      <c r="M1" s="48"/>
    </row>
    <row r="2" spans="1:13" ht="24.75" customHeight="1">
      <c r="A2" s="50" t="s">
        <v>120</v>
      </c>
      <c r="B2" s="50"/>
      <c r="C2" s="50"/>
      <c r="D2" s="50"/>
      <c r="E2" s="50"/>
      <c r="F2" s="50"/>
      <c r="G2" s="50"/>
      <c r="H2" s="50"/>
      <c r="I2" s="50"/>
      <c r="J2" s="50"/>
      <c r="K2" s="50"/>
      <c r="L2" s="50"/>
      <c r="M2" s="50"/>
    </row>
    <row r="3" spans="1:13" ht="24.75" customHeight="1">
      <c r="A3" s="4" t="s">
        <v>0</v>
      </c>
      <c r="B3" s="49" t="s">
        <v>1</v>
      </c>
      <c r="C3" s="49"/>
      <c r="D3" s="49"/>
      <c r="E3" s="49"/>
      <c r="F3" s="49"/>
      <c r="G3" s="49"/>
      <c r="H3" s="49"/>
      <c r="I3" s="49"/>
      <c r="J3" s="49"/>
      <c r="K3" s="49"/>
      <c r="L3" s="49"/>
      <c r="M3" s="49"/>
    </row>
    <row r="4" spans="1:13" ht="51" customHeight="1">
      <c r="A4" s="5">
        <v>1</v>
      </c>
      <c r="B4" s="24" t="s">
        <v>18</v>
      </c>
      <c r="C4" s="24"/>
      <c r="D4" s="21" t="s">
        <v>113</v>
      </c>
      <c r="E4" s="21"/>
      <c r="F4" s="21"/>
      <c r="G4" s="21"/>
      <c r="H4" s="21"/>
      <c r="I4" s="21"/>
      <c r="J4" s="21"/>
      <c r="K4" s="21"/>
      <c r="L4" s="21"/>
      <c r="M4" s="21"/>
    </row>
    <row r="5" spans="1:13" ht="50.25" customHeight="1">
      <c r="A5" s="5">
        <v>2</v>
      </c>
      <c r="B5" s="24" t="s">
        <v>19</v>
      </c>
      <c r="C5" s="24"/>
      <c r="D5" s="21">
        <f>IF(COUNTIF(D4,"Nhập"&amp;"*")=0,"Nhập tên PTN (Nếu có)","")</f>
      </c>
      <c r="E5" s="21"/>
      <c r="F5" s="21"/>
      <c r="G5" s="21"/>
      <c r="H5" s="21"/>
      <c r="I5" s="21"/>
      <c r="J5" s="21"/>
      <c r="K5" s="21"/>
      <c r="L5" s="21"/>
      <c r="M5" s="21"/>
    </row>
    <row r="6" spans="1:13" ht="54" customHeight="1" thickBot="1">
      <c r="A6" s="5">
        <v>3</v>
      </c>
      <c r="B6" s="24" t="s">
        <v>20</v>
      </c>
      <c r="C6" s="24"/>
      <c r="D6" s="21">
        <f>IF(COUNTIF(D4,"Nhập"&amp;"*")=0,"Nhập địa chỉ liên lạc của đơn vị","")</f>
      </c>
      <c r="E6" s="21"/>
      <c r="F6" s="21"/>
      <c r="G6" s="21"/>
      <c r="H6" s="21"/>
      <c r="I6" s="21"/>
      <c r="J6" s="21"/>
      <c r="K6" s="21"/>
      <c r="L6" s="21"/>
      <c r="M6" s="21"/>
    </row>
    <row r="7" spans="1:13" ht="27.75" customHeight="1">
      <c r="A7" s="5">
        <v>4</v>
      </c>
      <c r="B7" s="24" t="s">
        <v>21</v>
      </c>
      <c r="C7" s="24"/>
      <c r="D7" s="56"/>
      <c r="E7" s="56"/>
      <c r="F7" s="56"/>
      <c r="G7" s="56"/>
      <c r="H7" s="3">
        <v>5</v>
      </c>
      <c r="I7" s="5" t="s">
        <v>24</v>
      </c>
      <c r="J7" s="51" t="s">
        <v>114</v>
      </c>
      <c r="K7" s="51"/>
      <c r="L7" s="51"/>
      <c r="M7" s="51"/>
    </row>
    <row r="8" spans="1:13" ht="21" customHeight="1">
      <c r="A8" s="5">
        <v>6</v>
      </c>
      <c r="B8" s="24" t="s">
        <v>22</v>
      </c>
      <c r="C8" s="24"/>
      <c r="D8" s="24"/>
      <c r="E8" s="24"/>
      <c r="F8" s="24"/>
      <c r="G8" s="24"/>
      <c r="H8" s="24"/>
      <c r="I8" s="24"/>
      <c r="J8" s="24"/>
      <c r="K8" s="24"/>
      <c r="L8" s="24"/>
      <c r="M8" s="24"/>
    </row>
    <row r="9" spans="1:13" ht="27.75" customHeight="1">
      <c r="A9" s="5">
        <v>6.1</v>
      </c>
      <c r="B9" s="22" t="s">
        <v>102</v>
      </c>
      <c r="C9" s="22"/>
      <c r="D9" s="23">
        <f>IF(COUNTIF(D4,"Nhập"&amp;"*")&lt;&gt;0,"","Nhập tên người liên hệ")</f>
      </c>
      <c r="E9" s="23"/>
      <c r="F9" s="23"/>
      <c r="G9" s="23"/>
      <c r="H9" s="23"/>
      <c r="I9" s="5" t="s">
        <v>25</v>
      </c>
      <c r="J9" s="23">
        <f>IF(D9="","","Nhập chức vụ")</f>
      </c>
      <c r="K9" s="23"/>
      <c r="L9" s="23"/>
      <c r="M9" s="23"/>
    </row>
    <row r="10" spans="1:13" ht="21" customHeight="1">
      <c r="A10" s="5"/>
      <c r="B10" s="6" t="s">
        <v>23</v>
      </c>
      <c r="C10" s="52">
        <f>IF(D9="","","Nhập địa chỉ email")</f>
      </c>
      <c r="D10" s="53"/>
      <c r="E10" s="53"/>
      <c r="F10" s="53"/>
      <c r="G10" s="53"/>
      <c r="H10" s="53"/>
      <c r="I10" s="5" t="s">
        <v>103</v>
      </c>
      <c r="J10" s="54" t="s">
        <v>115</v>
      </c>
      <c r="K10" s="54"/>
      <c r="L10" s="54"/>
      <c r="M10" s="54"/>
    </row>
    <row r="11" spans="1:13" ht="27.75" customHeight="1">
      <c r="A11" s="5">
        <v>6.2</v>
      </c>
      <c r="B11" s="22" t="s">
        <v>111</v>
      </c>
      <c r="C11" s="22"/>
      <c r="D11" s="23">
        <f>IF(D9="","","Nhập tên người liên hệ 2 (nếu có)")</f>
      </c>
      <c r="E11" s="23"/>
      <c r="F11" s="23"/>
      <c r="G11" s="23"/>
      <c r="H11" s="23"/>
      <c r="I11" s="5" t="s">
        <v>25</v>
      </c>
      <c r="J11" s="23">
        <f>IF(COUNTIF(D11,"Nhập"&amp;"*")=0,"","Nhập chức vụ")</f>
      </c>
      <c r="K11" s="23"/>
      <c r="L11" s="23"/>
      <c r="M11" s="23"/>
    </row>
    <row r="12" spans="1:13" ht="21" customHeight="1" thickBot="1">
      <c r="A12" s="5"/>
      <c r="B12" s="6" t="s">
        <v>23</v>
      </c>
      <c r="C12" s="52">
        <f>IF(D11="","","Nhập địa chỉ email")</f>
      </c>
      <c r="D12" s="53"/>
      <c r="E12" s="53"/>
      <c r="F12" s="53"/>
      <c r="G12" s="53"/>
      <c r="H12" s="53"/>
      <c r="I12" s="5" t="s">
        <v>103</v>
      </c>
      <c r="J12" s="58" t="s">
        <v>115</v>
      </c>
      <c r="K12" s="58"/>
      <c r="L12" s="58"/>
      <c r="M12" s="58"/>
    </row>
    <row r="13" spans="1:13" ht="64.5" customHeight="1">
      <c r="A13" s="5">
        <v>7</v>
      </c>
      <c r="B13" s="39" t="s">
        <v>26</v>
      </c>
      <c r="C13" s="39"/>
      <c r="D13" s="39"/>
      <c r="E13" s="56">
        <f>IF(D6="","","Nhập địa chỉ nhận mẫu")</f>
      </c>
      <c r="F13" s="56"/>
      <c r="G13" s="56"/>
      <c r="H13" s="56"/>
      <c r="I13" s="56"/>
      <c r="J13" s="56"/>
      <c r="K13" s="56"/>
      <c r="L13" s="56"/>
      <c r="M13" s="56"/>
    </row>
    <row r="14" spans="1:13" ht="21" customHeight="1">
      <c r="A14" s="4" t="s">
        <v>2</v>
      </c>
      <c r="B14" s="49" t="s">
        <v>27</v>
      </c>
      <c r="C14" s="49"/>
      <c r="D14" s="49"/>
      <c r="E14" s="49"/>
      <c r="F14" s="49"/>
      <c r="G14" s="49"/>
      <c r="H14" s="49"/>
      <c r="I14" s="49"/>
      <c r="J14" s="49"/>
      <c r="K14" s="49"/>
      <c r="L14" s="49"/>
      <c r="M14" s="49"/>
    </row>
    <row r="15" spans="1:13" ht="21" customHeight="1">
      <c r="A15" s="5">
        <v>8</v>
      </c>
      <c r="B15" s="24" t="s">
        <v>28</v>
      </c>
      <c r="C15" s="24"/>
      <c r="D15" s="24"/>
      <c r="E15" s="24"/>
      <c r="F15" s="24"/>
      <c r="G15" s="24"/>
      <c r="H15" s="24"/>
      <c r="I15" s="24"/>
      <c r="J15" s="24"/>
      <c r="K15" s="24"/>
      <c r="L15" s="24"/>
      <c r="M15" s="24"/>
    </row>
    <row r="16" spans="1:13" ht="21" customHeight="1">
      <c r="A16" s="39" t="s">
        <v>34</v>
      </c>
      <c r="B16" s="39"/>
      <c r="C16" s="39"/>
      <c r="D16" s="39"/>
      <c r="E16" s="17"/>
      <c r="F16" s="5" t="s">
        <v>3</v>
      </c>
      <c r="G16" s="18"/>
      <c r="I16" s="39" t="s">
        <v>45</v>
      </c>
      <c r="J16" s="39"/>
      <c r="K16" s="39"/>
      <c r="L16" s="39"/>
      <c r="M16" s="19"/>
    </row>
    <row r="17" spans="1:13" ht="21" customHeight="1">
      <c r="A17" s="39" t="s">
        <v>29</v>
      </c>
      <c r="B17" s="39"/>
      <c r="C17" s="39"/>
      <c r="D17" s="5" t="s">
        <v>35</v>
      </c>
      <c r="E17" s="17"/>
      <c r="F17" s="5" t="s">
        <v>4</v>
      </c>
      <c r="G17" s="18"/>
      <c r="I17" s="39" t="s">
        <v>46</v>
      </c>
      <c r="J17" s="39"/>
      <c r="K17" s="39"/>
      <c r="L17" s="39"/>
      <c r="M17" s="20"/>
    </row>
    <row r="18" spans="1:13" ht="30.75" customHeight="1">
      <c r="A18" s="24" t="s">
        <v>36</v>
      </c>
      <c r="B18" s="24"/>
      <c r="C18" s="24"/>
      <c r="D18" s="24"/>
      <c r="E18" s="57"/>
      <c r="F18" s="57"/>
      <c r="G18" s="57"/>
      <c r="H18" s="57"/>
      <c r="I18" s="57"/>
      <c r="J18" s="57"/>
      <c r="K18" s="57"/>
      <c r="L18" s="57"/>
      <c r="M18" s="57"/>
    </row>
    <row r="19" spans="1:13" ht="21" customHeight="1">
      <c r="A19" s="5">
        <v>9</v>
      </c>
      <c r="B19" s="24" t="s">
        <v>30</v>
      </c>
      <c r="C19" s="24"/>
      <c r="D19" s="24"/>
      <c r="E19" s="24"/>
      <c r="F19" s="24"/>
      <c r="G19" s="24"/>
      <c r="H19" s="24"/>
      <c r="I19" s="24"/>
      <c r="J19" s="24"/>
      <c r="K19" s="24"/>
      <c r="L19" s="24"/>
      <c r="M19" s="24"/>
    </row>
    <row r="20" spans="1:13" ht="56.25" customHeight="1">
      <c r="A20" s="39" t="s">
        <v>104</v>
      </c>
      <c r="B20" s="39"/>
      <c r="C20" s="39"/>
      <c r="D20" s="39"/>
      <c r="E20" s="55" t="str">
        <f>IF(D4="","",D4)</f>
        <v>Nhập tên đơn vị</v>
      </c>
      <c r="F20" s="55"/>
      <c r="G20" s="55"/>
      <c r="H20" s="55"/>
      <c r="I20" s="55"/>
      <c r="J20" s="55"/>
      <c r="K20" s="55"/>
      <c r="L20" s="55"/>
      <c r="M20" s="55"/>
    </row>
    <row r="21" spans="1:13" ht="56.25" customHeight="1" thickBot="1">
      <c r="A21" s="39" t="s">
        <v>5</v>
      </c>
      <c r="B21" s="39"/>
      <c r="C21" s="39"/>
      <c r="D21" s="39"/>
      <c r="E21" s="40">
        <f>IF(D6="","",D6)</f>
      </c>
      <c r="F21" s="40"/>
      <c r="G21" s="40"/>
      <c r="H21" s="40"/>
      <c r="I21" s="40"/>
      <c r="J21" s="40"/>
      <c r="K21" s="40"/>
      <c r="L21" s="40"/>
      <c r="M21" s="40"/>
    </row>
    <row r="22" spans="1:13" ht="21" customHeight="1" thickBot="1">
      <c r="A22" s="39" t="s">
        <v>31</v>
      </c>
      <c r="B22" s="39"/>
      <c r="C22" s="39"/>
      <c r="D22" s="41"/>
      <c r="E22" s="42" t="s">
        <v>116</v>
      </c>
      <c r="F22" s="43"/>
      <c r="G22" s="43"/>
      <c r="H22" s="43"/>
      <c r="I22" s="43"/>
      <c r="J22" s="43"/>
      <c r="K22" s="43"/>
      <c r="L22" s="43"/>
      <c r="M22" s="43"/>
    </row>
    <row r="23" spans="1:13" ht="31.5" customHeight="1">
      <c r="A23" s="39" t="s">
        <v>32</v>
      </c>
      <c r="B23" s="39"/>
      <c r="C23" s="39"/>
      <c r="D23" s="39"/>
      <c r="E23" s="44"/>
      <c r="F23" s="44"/>
      <c r="G23" s="44"/>
      <c r="H23" s="44"/>
      <c r="I23" s="44"/>
      <c r="J23" s="44"/>
      <c r="K23" s="44"/>
      <c r="L23" s="44"/>
      <c r="M23" s="44"/>
    </row>
    <row r="24" spans="1:13" ht="21" customHeight="1">
      <c r="A24" s="7" t="s">
        <v>112</v>
      </c>
      <c r="B24" s="45" t="s">
        <v>33</v>
      </c>
      <c r="C24" s="45"/>
      <c r="D24" s="45"/>
      <c r="E24" s="45"/>
      <c r="F24" s="45"/>
      <c r="G24" s="45"/>
      <c r="H24" s="45"/>
      <c r="I24" s="45"/>
      <c r="J24" s="45"/>
      <c r="K24" s="45"/>
      <c r="L24" s="45"/>
      <c r="M24" s="45"/>
    </row>
    <row r="25" spans="1:13" ht="33" customHeight="1">
      <c r="A25" s="46" t="s">
        <v>121</v>
      </c>
      <c r="B25" s="46"/>
      <c r="C25" s="46"/>
      <c r="D25" s="46"/>
      <c r="E25" s="46"/>
      <c r="F25" s="46"/>
      <c r="G25" s="46"/>
      <c r="H25" s="46"/>
      <c r="I25" s="46"/>
      <c r="J25" s="46"/>
      <c r="K25" s="46"/>
      <c r="L25" s="46"/>
      <c r="M25" s="46"/>
    </row>
    <row r="26" spans="1:13" ht="7.5" customHeight="1">
      <c r="A26" s="37"/>
      <c r="B26" s="37"/>
      <c r="C26" s="37"/>
      <c r="D26" s="37"/>
      <c r="E26" s="37"/>
      <c r="F26" s="37"/>
      <c r="G26" s="37"/>
      <c r="H26" s="37"/>
      <c r="I26" s="37"/>
      <c r="J26" s="37"/>
      <c r="K26" s="37"/>
      <c r="L26" s="37"/>
      <c r="M26" s="37"/>
    </row>
    <row r="27" spans="1:13" ht="42" customHeight="1">
      <c r="A27" s="8" t="s">
        <v>93</v>
      </c>
      <c r="B27" s="38" t="s">
        <v>94</v>
      </c>
      <c r="C27" s="38"/>
      <c r="D27" s="38"/>
      <c r="E27" s="38" t="s">
        <v>95</v>
      </c>
      <c r="F27" s="38"/>
      <c r="G27" s="38"/>
      <c r="H27" s="38"/>
      <c r="I27" s="8" t="s">
        <v>96</v>
      </c>
      <c r="J27" s="38" t="s">
        <v>97</v>
      </c>
      <c r="K27" s="38"/>
      <c r="L27" s="38"/>
      <c r="M27" s="8" t="s">
        <v>98</v>
      </c>
    </row>
    <row r="28" spans="1:13" ht="21" customHeight="1">
      <c r="A28" s="9" t="s">
        <v>43</v>
      </c>
      <c r="B28" s="47" t="s">
        <v>55</v>
      </c>
      <c r="C28" s="47"/>
      <c r="D28" s="47"/>
      <c r="E28" s="47"/>
      <c r="F28" s="47"/>
      <c r="G28" s="47"/>
      <c r="H28" s="47"/>
      <c r="I28" s="47"/>
      <c r="J28" s="47"/>
      <c r="K28" s="47"/>
      <c r="L28" s="47"/>
      <c r="M28" s="47"/>
    </row>
    <row r="29" spans="1:13" ht="16.5" customHeight="1">
      <c r="A29" s="26">
        <v>1</v>
      </c>
      <c r="B29" s="26" t="s">
        <v>57</v>
      </c>
      <c r="C29" s="26"/>
      <c r="D29" s="26"/>
      <c r="E29" s="30" t="s">
        <v>89</v>
      </c>
      <c r="F29" s="30"/>
      <c r="G29" s="30"/>
      <c r="H29" s="30"/>
      <c r="I29" s="26" t="s">
        <v>56</v>
      </c>
      <c r="J29" s="28" t="s">
        <v>65</v>
      </c>
      <c r="K29" s="28"/>
      <c r="L29" s="28"/>
      <c r="M29" s="32">
        <f>IF(COUNTIF(H30:H34,"TRUE")=0,"",IF(COUNTIF(H30:H34,"TRUE")&gt;2,2000000+(COUNTIF(H30:H34,"TRUE")-2)*200000,2000000))</f>
      </c>
    </row>
    <row r="30" spans="1:13" ht="21" customHeight="1">
      <c r="A30" s="26"/>
      <c r="B30" s="26"/>
      <c r="C30" s="26"/>
      <c r="D30" s="26"/>
      <c r="E30" s="12" t="s">
        <v>37</v>
      </c>
      <c r="F30" s="35" t="s">
        <v>51</v>
      </c>
      <c r="G30" s="35"/>
      <c r="H30" s="1" t="b">
        <v>0</v>
      </c>
      <c r="I30" s="26"/>
      <c r="J30" s="28"/>
      <c r="K30" s="28"/>
      <c r="L30" s="28"/>
      <c r="M30" s="32"/>
    </row>
    <row r="31" spans="1:13" ht="21" customHeight="1">
      <c r="A31" s="26"/>
      <c r="B31" s="26"/>
      <c r="C31" s="26"/>
      <c r="D31" s="26"/>
      <c r="E31" s="12" t="s">
        <v>38</v>
      </c>
      <c r="F31" s="35" t="s">
        <v>52</v>
      </c>
      <c r="G31" s="35"/>
      <c r="H31" s="1" t="b">
        <v>0</v>
      </c>
      <c r="I31" s="26"/>
      <c r="J31" s="28"/>
      <c r="K31" s="28"/>
      <c r="L31" s="28"/>
      <c r="M31" s="32"/>
    </row>
    <row r="32" spans="1:13" ht="21" customHeight="1">
      <c r="A32" s="26"/>
      <c r="B32" s="26"/>
      <c r="C32" s="26"/>
      <c r="D32" s="26"/>
      <c r="E32" s="12" t="s">
        <v>58</v>
      </c>
      <c r="F32" s="35" t="s">
        <v>60</v>
      </c>
      <c r="G32" s="35"/>
      <c r="H32" s="1" t="b">
        <v>0</v>
      </c>
      <c r="I32" s="26"/>
      <c r="J32" s="28"/>
      <c r="K32" s="28"/>
      <c r="L32" s="28"/>
      <c r="M32" s="32"/>
    </row>
    <row r="33" spans="1:13" ht="21" customHeight="1">
      <c r="A33" s="26"/>
      <c r="B33" s="26"/>
      <c r="C33" s="26"/>
      <c r="D33" s="26"/>
      <c r="E33" s="12" t="s">
        <v>59</v>
      </c>
      <c r="F33" s="35" t="s">
        <v>62</v>
      </c>
      <c r="G33" s="35"/>
      <c r="H33" s="1" t="b">
        <v>0</v>
      </c>
      <c r="I33" s="26"/>
      <c r="J33" s="28"/>
      <c r="K33" s="28"/>
      <c r="L33" s="28"/>
      <c r="M33" s="32"/>
    </row>
    <row r="34" spans="1:13" ht="29.25" customHeight="1">
      <c r="A34" s="26"/>
      <c r="B34" s="26"/>
      <c r="C34" s="26"/>
      <c r="D34" s="26"/>
      <c r="E34" s="12" t="s">
        <v>61</v>
      </c>
      <c r="F34" s="35" t="s">
        <v>63</v>
      </c>
      <c r="G34" s="35"/>
      <c r="H34" s="1" t="b">
        <v>0</v>
      </c>
      <c r="I34" s="26"/>
      <c r="J34" s="28"/>
      <c r="K34" s="28"/>
      <c r="L34" s="28"/>
      <c r="M34" s="32"/>
    </row>
    <row r="35" spans="1:13" ht="21" customHeight="1">
      <c r="A35" s="10">
        <v>2</v>
      </c>
      <c r="B35" s="26" t="s">
        <v>64</v>
      </c>
      <c r="C35" s="26"/>
      <c r="D35" s="26"/>
      <c r="E35" s="35" t="s">
        <v>53</v>
      </c>
      <c r="F35" s="35"/>
      <c r="G35" s="35"/>
      <c r="H35" s="1" t="b">
        <v>0</v>
      </c>
      <c r="I35" s="10" t="s">
        <v>56</v>
      </c>
      <c r="J35" s="28">
        <v>2000000</v>
      </c>
      <c r="K35" s="26"/>
      <c r="L35" s="26"/>
      <c r="M35" s="11">
        <f>IF(COUNTIF(H35,"TRUE")=0,"",2000000)</f>
      </c>
    </row>
    <row r="36" spans="1:13" ht="21" customHeight="1">
      <c r="A36" s="26">
        <v>3</v>
      </c>
      <c r="B36" s="26" t="s">
        <v>64</v>
      </c>
      <c r="C36" s="26"/>
      <c r="D36" s="26"/>
      <c r="E36" s="12" t="s">
        <v>71</v>
      </c>
      <c r="F36" s="35" t="s">
        <v>68</v>
      </c>
      <c r="G36" s="35"/>
      <c r="H36" s="1" t="b">
        <v>0</v>
      </c>
      <c r="I36" s="26" t="s">
        <v>56</v>
      </c>
      <c r="J36" s="28" t="s">
        <v>65</v>
      </c>
      <c r="K36" s="28"/>
      <c r="L36" s="28"/>
      <c r="M36" s="32">
        <f>IF(COUNTIF(H36:H38,"TRUE")=0,"",IF(COUNTIF(H36:H38,"TRUE")&gt;2,2000000+(COUNTIF(H36:H38,"TRUE")-2)*200000,2000000))</f>
      </c>
    </row>
    <row r="37" spans="1:13" ht="21" customHeight="1">
      <c r="A37" s="26"/>
      <c r="B37" s="26"/>
      <c r="C37" s="26"/>
      <c r="D37" s="26"/>
      <c r="E37" s="12" t="s">
        <v>72</v>
      </c>
      <c r="F37" s="35" t="s">
        <v>69</v>
      </c>
      <c r="G37" s="35"/>
      <c r="H37" s="1" t="b">
        <v>0</v>
      </c>
      <c r="I37" s="26"/>
      <c r="J37" s="28"/>
      <c r="K37" s="28"/>
      <c r="L37" s="28"/>
      <c r="M37" s="32"/>
    </row>
    <row r="38" spans="1:13" ht="21" customHeight="1">
      <c r="A38" s="26"/>
      <c r="B38" s="26"/>
      <c r="C38" s="26"/>
      <c r="D38" s="26"/>
      <c r="E38" s="12" t="s">
        <v>73</v>
      </c>
      <c r="F38" s="35" t="s">
        <v>70</v>
      </c>
      <c r="G38" s="35"/>
      <c r="H38" s="1" t="b">
        <v>0</v>
      </c>
      <c r="I38" s="26"/>
      <c r="J38" s="28"/>
      <c r="K38" s="28"/>
      <c r="L38" s="28"/>
      <c r="M38" s="32"/>
    </row>
    <row r="39" spans="1:13" ht="16.5" customHeight="1">
      <c r="A39" s="26">
        <v>4</v>
      </c>
      <c r="B39" s="26" t="s">
        <v>66</v>
      </c>
      <c r="C39" s="26"/>
      <c r="D39" s="26"/>
      <c r="E39" s="36" t="s">
        <v>99</v>
      </c>
      <c r="F39" s="30"/>
      <c r="G39" s="30"/>
      <c r="H39" s="30"/>
      <c r="I39" s="26" t="s">
        <v>56</v>
      </c>
      <c r="J39" s="28">
        <v>2500000</v>
      </c>
      <c r="K39" s="28"/>
      <c r="L39" s="28"/>
      <c r="M39" s="32">
        <f>IF(COUNTIF(H40:H41,"TRUE")=0,"",2500000)</f>
      </c>
    </row>
    <row r="40" spans="1:13" ht="21" customHeight="1">
      <c r="A40" s="26"/>
      <c r="B40" s="26"/>
      <c r="C40" s="26"/>
      <c r="D40" s="26"/>
      <c r="E40" s="12" t="s">
        <v>86</v>
      </c>
      <c r="F40" s="35" t="s">
        <v>87</v>
      </c>
      <c r="G40" s="35"/>
      <c r="H40" s="2" t="b">
        <v>0</v>
      </c>
      <c r="I40" s="26"/>
      <c r="J40" s="28"/>
      <c r="K40" s="28"/>
      <c r="L40" s="28"/>
      <c r="M40" s="32"/>
    </row>
    <row r="41" spans="1:13" ht="21" customHeight="1">
      <c r="A41" s="26"/>
      <c r="B41" s="26"/>
      <c r="C41" s="26"/>
      <c r="D41" s="26"/>
      <c r="E41" s="12" t="s">
        <v>123</v>
      </c>
      <c r="F41" s="25" t="s">
        <v>88</v>
      </c>
      <c r="G41" s="25"/>
      <c r="H41" s="2" t="b">
        <v>0</v>
      </c>
      <c r="I41" s="26"/>
      <c r="J41" s="28"/>
      <c r="K41" s="28"/>
      <c r="L41" s="28"/>
      <c r="M41" s="32"/>
    </row>
    <row r="42" spans="1:13" ht="16.5" customHeight="1">
      <c r="A42" s="26">
        <v>5</v>
      </c>
      <c r="B42" s="26" t="s">
        <v>66</v>
      </c>
      <c r="C42" s="26"/>
      <c r="D42" s="26"/>
      <c r="E42" s="36" t="s">
        <v>100</v>
      </c>
      <c r="F42" s="36"/>
      <c r="G42" s="36"/>
      <c r="H42" s="36"/>
      <c r="I42" s="26" t="s">
        <v>56</v>
      </c>
      <c r="J42" s="28" t="s">
        <v>67</v>
      </c>
      <c r="K42" s="28"/>
      <c r="L42" s="28"/>
      <c r="M42" s="32">
        <f>IF(COUNTIF(H43:H46,"TRUE")=0,"",IF(COUNTIF(H43:H46,"TRUE")&gt;2,2500000+(COUNTIF(H43:H46,"TRUE")-2)*200000,2500000))</f>
      </c>
    </row>
    <row r="43" spans="1:13" ht="21" customHeight="1">
      <c r="A43" s="26"/>
      <c r="B43" s="26"/>
      <c r="C43" s="26"/>
      <c r="D43" s="26"/>
      <c r="E43" s="12" t="s">
        <v>49</v>
      </c>
      <c r="F43" s="25" t="s">
        <v>74</v>
      </c>
      <c r="G43" s="25"/>
      <c r="H43" s="1" t="b">
        <v>0</v>
      </c>
      <c r="I43" s="26"/>
      <c r="J43" s="28"/>
      <c r="K43" s="28"/>
      <c r="L43" s="28"/>
      <c r="M43" s="32"/>
    </row>
    <row r="44" spans="1:13" ht="21" customHeight="1">
      <c r="A44" s="26"/>
      <c r="B44" s="26"/>
      <c r="C44" s="26"/>
      <c r="D44" s="26"/>
      <c r="E44" s="12" t="s">
        <v>50</v>
      </c>
      <c r="F44" s="25" t="s">
        <v>75</v>
      </c>
      <c r="G44" s="25"/>
      <c r="H44" s="1" t="b">
        <v>0</v>
      </c>
      <c r="I44" s="26"/>
      <c r="J44" s="28"/>
      <c r="K44" s="28"/>
      <c r="L44" s="28"/>
      <c r="M44" s="32"/>
    </row>
    <row r="45" spans="1:13" ht="21" customHeight="1">
      <c r="A45" s="26"/>
      <c r="B45" s="26"/>
      <c r="C45" s="26"/>
      <c r="D45" s="26"/>
      <c r="E45" s="12" t="s">
        <v>76</v>
      </c>
      <c r="F45" s="25" t="s">
        <v>78</v>
      </c>
      <c r="G45" s="25"/>
      <c r="H45" s="1" t="b">
        <v>0</v>
      </c>
      <c r="I45" s="26"/>
      <c r="J45" s="28"/>
      <c r="K45" s="28"/>
      <c r="L45" s="28"/>
      <c r="M45" s="32"/>
    </row>
    <row r="46" spans="1:13" ht="21" customHeight="1">
      <c r="A46" s="26"/>
      <c r="B46" s="26"/>
      <c r="C46" s="26"/>
      <c r="D46" s="26"/>
      <c r="E46" s="12" t="s">
        <v>77</v>
      </c>
      <c r="F46" s="25" t="s">
        <v>79</v>
      </c>
      <c r="G46" s="25"/>
      <c r="H46" s="1" t="b">
        <v>0</v>
      </c>
      <c r="I46" s="26"/>
      <c r="J46" s="28"/>
      <c r="K46" s="28"/>
      <c r="L46" s="28"/>
      <c r="M46" s="32"/>
    </row>
    <row r="47" spans="1:13" ht="21" customHeight="1">
      <c r="A47" s="14" t="s">
        <v>44</v>
      </c>
      <c r="B47" s="73" t="s">
        <v>82</v>
      </c>
      <c r="C47" s="73"/>
      <c r="D47" s="73"/>
      <c r="E47" s="73"/>
      <c r="F47" s="73"/>
      <c r="G47" s="73"/>
      <c r="H47" s="73"/>
      <c r="I47" s="73"/>
      <c r="J47" s="73"/>
      <c r="K47" s="73"/>
      <c r="L47" s="73"/>
      <c r="M47" s="73"/>
    </row>
    <row r="48" spans="1:13" ht="16.5" customHeight="1">
      <c r="A48" s="34">
        <v>6</v>
      </c>
      <c r="B48" s="26" t="s">
        <v>83</v>
      </c>
      <c r="C48" s="26"/>
      <c r="D48" s="26"/>
      <c r="E48" s="30" t="s">
        <v>90</v>
      </c>
      <c r="F48" s="35"/>
      <c r="G48" s="35"/>
      <c r="H48" s="35"/>
      <c r="I48" s="31" t="s">
        <v>56</v>
      </c>
      <c r="J48" s="31" t="s">
        <v>81</v>
      </c>
      <c r="K48" s="31"/>
      <c r="L48" s="31"/>
      <c r="M48" s="32">
        <f>IF(COUNTIF(H49:H54,"TRUE")=0,"",IF(COUNTIF(H49:H54,"TRUE")&gt;2,3000000+(COUNTIF(H49:H54,"TRUE")-2)*500000,3000000))</f>
      </c>
    </row>
    <row r="49" spans="1:13" ht="21" customHeight="1">
      <c r="A49" s="34"/>
      <c r="B49" s="26"/>
      <c r="C49" s="26"/>
      <c r="D49" s="26"/>
      <c r="E49" s="12" t="s">
        <v>124</v>
      </c>
      <c r="F49" s="35" t="s">
        <v>105</v>
      </c>
      <c r="G49" s="35"/>
      <c r="H49" s="1" t="b">
        <v>0</v>
      </c>
      <c r="I49" s="31"/>
      <c r="J49" s="31"/>
      <c r="K49" s="31"/>
      <c r="L49" s="31"/>
      <c r="M49" s="32"/>
    </row>
    <row r="50" spans="1:13" ht="21" customHeight="1">
      <c r="A50" s="34"/>
      <c r="B50" s="26"/>
      <c r="C50" s="26"/>
      <c r="D50" s="26"/>
      <c r="E50" s="12" t="s">
        <v>125</v>
      </c>
      <c r="F50" s="35" t="s">
        <v>106</v>
      </c>
      <c r="G50" s="35"/>
      <c r="H50" s="1" t="b">
        <v>0</v>
      </c>
      <c r="I50" s="31"/>
      <c r="J50" s="31"/>
      <c r="K50" s="31"/>
      <c r="L50" s="31"/>
      <c r="M50" s="32"/>
    </row>
    <row r="51" spans="1:13" ht="21" customHeight="1">
      <c r="A51" s="34"/>
      <c r="B51" s="26"/>
      <c r="C51" s="26"/>
      <c r="D51" s="26"/>
      <c r="E51" s="12" t="s">
        <v>126</v>
      </c>
      <c r="F51" s="35" t="s">
        <v>107</v>
      </c>
      <c r="G51" s="35"/>
      <c r="H51" s="1" t="b">
        <v>0</v>
      </c>
      <c r="I51" s="31"/>
      <c r="J51" s="31"/>
      <c r="K51" s="31"/>
      <c r="L51" s="31"/>
      <c r="M51" s="32"/>
    </row>
    <row r="52" spans="1:13" ht="21" customHeight="1">
      <c r="A52" s="34"/>
      <c r="B52" s="26"/>
      <c r="C52" s="26"/>
      <c r="D52" s="26"/>
      <c r="E52" s="12" t="s">
        <v>127</v>
      </c>
      <c r="F52" s="35" t="s">
        <v>108</v>
      </c>
      <c r="G52" s="35"/>
      <c r="H52" s="1" t="b">
        <v>0</v>
      </c>
      <c r="I52" s="31"/>
      <c r="J52" s="31"/>
      <c r="K52" s="31"/>
      <c r="L52" s="31"/>
      <c r="M52" s="32"/>
    </row>
    <row r="53" spans="1:13" ht="21" customHeight="1">
      <c r="A53" s="34"/>
      <c r="B53" s="26"/>
      <c r="C53" s="26"/>
      <c r="D53" s="26"/>
      <c r="E53" s="12" t="s">
        <v>128</v>
      </c>
      <c r="F53" s="35" t="s">
        <v>109</v>
      </c>
      <c r="G53" s="35"/>
      <c r="H53" s="1" t="b">
        <v>0</v>
      </c>
      <c r="I53" s="31"/>
      <c r="J53" s="31"/>
      <c r="K53" s="31"/>
      <c r="L53" s="31"/>
      <c r="M53" s="32"/>
    </row>
    <row r="54" spans="1:13" ht="21" customHeight="1">
      <c r="A54" s="34"/>
      <c r="B54" s="26"/>
      <c r="C54" s="26"/>
      <c r="D54" s="26"/>
      <c r="E54" s="12" t="s">
        <v>129</v>
      </c>
      <c r="F54" s="35" t="s">
        <v>110</v>
      </c>
      <c r="G54" s="35"/>
      <c r="H54" s="1" t="b">
        <v>0</v>
      </c>
      <c r="I54" s="31"/>
      <c r="J54" s="31"/>
      <c r="K54" s="31"/>
      <c r="L54" s="31"/>
      <c r="M54" s="32"/>
    </row>
    <row r="55" spans="1:13" ht="21" customHeight="1">
      <c r="A55" s="13" t="s">
        <v>48</v>
      </c>
      <c r="B55" s="27" t="s">
        <v>84</v>
      </c>
      <c r="C55" s="27"/>
      <c r="D55" s="27"/>
      <c r="E55" s="27"/>
      <c r="F55" s="27"/>
      <c r="G55" s="27"/>
      <c r="H55" s="27"/>
      <c r="I55" s="27"/>
      <c r="J55" s="27"/>
      <c r="K55" s="27"/>
      <c r="L55" s="27"/>
      <c r="M55" s="27"/>
    </row>
    <row r="56" spans="1:13" ht="16.5" customHeight="1">
      <c r="A56" s="29">
        <v>7</v>
      </c>
      <c r="B56" s="26" t="s">
        <v>80</v>
      </c>
      <c r="C56" s="26"/>
      <c r="D56" s="26"/>
      <c r="E56" s="30" t="s">
        <v>92</v>
      </c>
      <c r="F56" s="30"/>
      <c r="G56" s="30"/>
      <c r="H56" s="30"/>
      <c r="I56" s="31" t="s">
        <v>56</v>
      </c>
      <c r="J56" s="31" t="s">
        <v>85</v>
      </c>
      <c r="K56" s="31"/>
      <c r="L56" s="31"/>
      <c r="M56" s="32">
        <f>IF(COUNTIF(H57:H58,"TRUE")=0,"",IF(COUNTIF(H57:H58,"TRUE")&gt;1,2000000+(COUNTIF(H57:H58,"TRUE")-1)*500000,2000000))</f>
      </c>
    </row>
    <row r="57" spans="1:13" ht="21" customHeight="1">
      <c r="A57" s="29"/>
      <c r="B57" s="26"/>
      <c r="C57" s="26"/>
      <c r="D57" s="26"/>
      <c r="E57" s="12" t="s">
        <v>130</v>
      </c>
      <c r="F57" s="33" t="s">
        <v>91</v>
      </c>
      <c r="G57" s="33"/>
      <c r="H57" s="1" t="b">
        <v>0</v>
      </c>
      <c r="I57" s="31"/>
      <c r="J57" s="31"/>
      <c r="K57" s="31"/>
      <c r="L57" s="31"/>
      <c r="M57" s="32"/>
    </row>
    <row r="58" spans="1:13" ht="21" customHeight="1">
      <c r="A58" s="29"/>
      <c r="B58" s="26"/>
      <c r="C58" s="26"/>
      <c r="D58" s="26"/>
      <c r="E58" s="12" t="s">
        <v>131</v>
      </c>
      <c r="F58" s="25" t="s">
        <v>54</v>
      </c>
      <c r="G58" s="25"/>
      <c r="H58" s="1" t="b">
        <v>0</v>
      </c>
      <c r="I58" s="31"/>
      <c r="J58" s="31"/>
      <c r="K58" s="31"/>
      <c r="L58" s="31"/>
      <c r="M58" s="32"/>
    </row>
    <row r="59" spans="1:13" ht="27" customHeight="1">
      <c r="A59" s="70" t="s">
        <v>39</v>
      </c>
      <c r="B59" s="70"/>
      <c r="C59" s="70" t="s">
        <v>40</v>
      </c>
      <c r="D59" s="70"/>
      <c r="E59" s="70"/>
      <c r="F59" s="70"/>
      <c r="G59" s="70"/>
      <c r="H59" s="70"/>
      <c r="I59" s="70"/>
      <c r="J59" s="71">
        <f>IF(COUNT(M29:M58)=0,"",IF(COUNT(M29:M58)&lt;10,"0"&amp;COUNT(M29:M58),COUNT(M29:M58))&amp;" chương trình")</f>
      </c>
      <c r="K59" s="71"/>
      <c r="L59" s="71"/>
      <c r="M59" s="71"/>
    </row>
    <row r="60" spans="1:13" ht="27" customHeight="1">
      <c r="A60" s="70"/>
      <c r="B60" s="70"/>
      <c r="C60" s="70" t="s">
        <v>42</v>
      </c>
      <c r="D60" s="70"/>
      <c r="E60" s="70"/>
      <c r="F60" s="70"/>
      <c r="G60" s="70"/>
      <c r="H60" s="70"/>
      <c r="I60" s="70"/>
      <c r="J60" s="71">
        <f>IF(COUNTIF(H30:H58,"TRUE")=0,"",IF(COUNTIF(H30:H58,"TRUE")&lt;10,"0"&amp;COUNTIF(H30:H58,"TRUE"),COUNTIF(H30:H58,"TRUE"))&amp;" chỉ tiêu")</f>
      </c>
      <c r="K60" s="71"/>
      <c r="L60" s="71"/>
      <c r="M60" s="71"/>
    </row>
    <row r="61" spans="1:13" ht="27" customHeight="1">
      <c r="A61" s="70"/>
      <c r="B61" s="70"/>
      <c r="C61" s="70" t="s">
        <v>41</v>
      </c>
      <c r="D61" s="70"/>
      <c r="E61" s="70"/>
      <c r="F61" s="70"/>
      <c r="G61" s="70"/>
      <c r="H61" s="70"/>
      <c r="I61" s="70"/>
      <c r="J61" s="72">
        <f>IF(SUM(M29:M58)=0,"",SUM(M29:M58))</f>
      </c>
      <c r="K61" s="72"/>
      <c r="L61" s="72"/>
      <c r="M61" s="72"/>
    </row>
    <row r="62" spans="1:13" ht="25.5" customHeight="1">
      <c r="A62" s="69" t="s">
        <v>47</v>
      </c>
      <c r="B62" s="69"/>
      <c r="C62" s="24" t="s">
        <v>132</v>
      </c>
      <c r="D62" s="24"/>
      <c r="E62" s="24"/>
      <c r="F62" s="24"/>
      <c r="G62" s="24"/>
      <c r="H62" s="24"/>
      <c r="I62" s="24"/>
      <c r="J62" s="24"/>
      <c r="K62" s="24"/>
      <c r="L62" s="24"/>
      <c r="M62" s="24"/>
    </row>
    <row r="63" spans="1:13" ht="25.5" customHeight="1">
      <c r="A63" s="7" t="s">
        <v>119</v>
      </c>
      <c r="B63" s="45" t="s">
        <v>6</v>
      </c>
      <c r="C63" s="45"/>
      <c r="D63" s="45"/>
      <c r="E63" s="45"/>
      <c r="F63" s="45"/>
      <c r="G63" s="45"/>
      <c r="H63" s="45"/>
      <c r="I63" s="45"/>
      <c r="J63" s="45"/>
      <c r="K63" s="45"/>
      <c r="L63" s="45"/>
      <c r="M63" s="45"/>
    </row>
    <row r="64" spans="1:13" ht="25.5" customHeight="1">
      <c r="A64" s="5">
        <v>10</v>
      </c>
      <c r="B64" s="67" t="s">
        <v>7</v>
      </c>
      <c r="C64" s="67"/>
      <c r="D64" s="67"/>
      <c r="E64" s="67"/>
      <c r="F64" s="68" t="s">
        <v>122</v>
      </c>
      <c r="G64" s="68"/>
      <c r="H64" s="68"/>
      <c r="I64" s="68"/>
      <c r="J64" s="68"/>
      <c r="K64" s="68"/>
      <c r="L64" s="68"/>
      <c r="M64" s="68"/>
    </row>
    <row r="65" spans="1:13" ht="48" customHeight="1">
      <c r="A65" s="15">
        <v>11</v>
      </c>
      <c r="B65" s="46" t="s">
        <v>17</v>
      </c>
      <c r="C65" s="46"/>
      <c r="D65" s="46"/>
      <c r="E65" s="46"/>
      <c r="F65" s="46"/>
      <c r="G65" s="46"/>
      <c r="H65" s="46"/>
      <c r="I65" s="46"/>
      <c r="J65" s="46"/>
      <c r="K65" s="46"/>
      <c r="L65" s="46"/>
      <c r="M65" s="46"/>
    </row>
    <row r="66" spans="1:13" ht="48" customHeight="1">
      <c r="A66" s="15" t="s">
        <v>9</v>
      </c>
      <c r="B66" s="46" t="s">
        <v>117</v>
      </c>
      <c r="C66" s="46"/>
      <c r="D66" s="46"/>
      <c r="E66" s="46"/>
      <c r="F66" s="46"/>
      <c r="G66" s="46"/>
      <c r="H66" s="46"/>
      <c r="I66" s="46"/>
      <c r="J66" s="46"/>
      <c r="K66" s="46"/>
      <c r="L66" s="46"/>
      <c r="M66" s="46"/>
    </row>
    <row r="67" spans="1:13" ht="36.75" customHeight="1">
      <c r="A67" s="15" t="s">
        <v>9</v>
      </c>
      <c r="B67" s="46" t="s">
        <v>118</v>
      </c>
      <c r="C67" s="46"/>
      <c r="D67" s="46"/>
      <c r="E67" s="46"/>
      <c r="F67" s="46"/>
      <c r="G67" s="46"/>
      <c r="H67" s="46"/>
      <c r="I67" s="46"/>
      <c r="J67" s="46"/>
      <c r="K67" s="46"/>
      <c r="L67" s="46"/>
      <c r="M67" s="46"/>
    </row>
    <row r="68" spans="1:13" ht="30.75" customHeight="1">
      <c r="A68" s="15" t="s">
        <v>9</v>
      </c>
      <c r="B68" s="46" t="s">
        <v>133</v>
      </c>
      <c r="C68" s="46"/>
      <c r="D68" s="46"/>
      <c r="E68" s="46"/>
      <c r="F68" s="46"/>
      <c r="G68" s="46"/>
      <c r="H68" s="46"/>
      <c r="I68" s="46"/>
      <c r="J68" s="46"/>
      <c r="K68" s="46"/>
      <c r="L68" s="46"/>
      <c r="M68" s="46"/>
    </row>
    <row r="69" spans="1:13" ht="25.5" customHeight="1">
      <c r="A69" s="5">
        <v>12</v>
      </c>
      <c r="B69" s="24" t="s">
        <v>8</v>
      </c>
      <c r="C69" s="24"/>
      <c r="D69" s="24"/>
      <c r="E69" s="24"/>
      <c r="F69" s="24"/>
      <c r="G69" s="24"/>
      <c r="H69" s="24"/>
      <c r="I69" s="24"/>
      <c r="J69" s="24"/>
      <c r="K69" s="24"/>
      <c r="L69" s="24"/>
      <c r="M69" s="24"/>
    </row>
    <row r="70" spans="1:13" ht="24.75" customHeight="1">
      <c r="A70" s="16" t="s">
        <v>9</v>
      </c>
      <c r="B70" s="24" t="s">
        <v>10</v>
      </c>
      <c r="C70" s="24"/>
      <c r="D70" s="24"/>
      <c r="E70" s="24"/>
      <c r="F70" s="24"/>
      <c r="G70" s="24"/>
      <c r="H70" s="24"/>
      <c r="I70" s="24"/>
      <c r="J70" s="24"/>
      <c r="K70" s="24"/>
      <c r="L70" s="24"/>
      <c r="M70" s="24"/>
    </row>
    <row r="71" spans="1:13" ht="23.25" customHeight="1">
      <c r="A71" s="15" t="s">
        <v>9</v>
      </c>
      <c r="B71" s="59" t="s">
        <v>11</v>
      </c>
      <c r="C71" s="59"/>
      <c r="D71" s="59"/>
      <c r="E71" s="59"/>
      <c r="F71" s="59"/>
      <c r="G71" s="59"/>
      <c r="H71" s="59"/>
      <c r="I71" s="59"/>
      <c r="J71" s="59"/>
      <c r="K71" s="59"/>
      <c r="L71" s="59"/>
      <c r="M71" s="59"/>
    </row>
    <row r="72" spans="1:13" ht="35.25" customHeight="1">
      <c r="A72" s="15" t="s">
        <v>9</v>
      </c>
      <c r="B72" s="61" t="s">
        <v>12</v>
      </c>
      <c r="C72" s="61"/>
      <c r="D72" s="61"/>
      <c r="E72" s="61"/>
      <c r="F72" s="61"/>
      <c r="G72" s="61"/>
      <c r="H72" s="61"/>
      <c r="I72" s="61"/>
      <c r="J72" s="61"/>
      <c r="K72" s="61"/>
      <c r="L72" s="61"/>
      <c r="M72" s="61"/>
    </row>
    <row r="73" spans="1:13" ht="23.25" customHeight="1">
      <c r="A73" s="15" t="s">
        <v>9</v>
      </c>
      <c r="B73" s="59" t="s">
        <v>13</v>
      </c>
      <c r="C73" s="59"/>
      <c r="D73" s="59"/>
      <c r="E73" s="59"/>
      <c r="F73" s="59"/>
      <c r="G73" s="59"/>
      <c r="H73" s="59"/>
      <c r="I73" s="59"/>
      <c r="J73" s="59"/>
      <c r="K73" s="59"/>
      <c r="L73" s="59"/>
      <c r="M73" s="59"/>
    </row>
    <row r="74" spans="1:13" ht="21" customHeight="1">
      <c r="A74" s="39"/>
      <c r="B74" s="39"/>
      <c r="C74" s="39"/>
      <c r="D74" s="39"/>
      <c r="E74" s="39"/>
      <c r="F74" s="39"/>
      <c r="G74" s="39"/>
      <c r="H74" s="60" t="str">
        <f ca="1">"Ngày  "&amp;IF(DAY(TODAY())&lt;10,"0"&amp;DAY(TODAY()),DAY(TODAY()))&amp;"  tháng  "&amp;IF(MONTH(TODAY())&lt;10,"0"&amp;MONTH(TODAY()),MONTH(TODAY()))&amp;"  năm  "&amp;YEAR(TODAY())</f>
        <v>Ngày  01  tháng  02  năm  2023</v>
      </c>
      <c r="I74" s="60"/>
      <c r="J74" s="60"/>
      <c r="K74" s="60"/>
      <c r="L74" s="60"/>
      <c r="M74" s="60"/>
    </row>
    <row r="75" spans="1:13" ht="21" customHeight="1">
      <c r="A75" s="39" t="s">
        <v>15</v>
      </c>
      <c r="B75" s="39"/>
      <c r="C75" s="39"/>
      <c r="D75" s="39"/>
      <c r="E75" s="39"/>
      <c r="F75" s="39"/>
      <c r="G75" s="39" t="s">
        <v>14</v>
      </c>
      <c r="H75" s="39"/>
      <c r="I75" s="39"/>
      <c r="J75" s="39"/>
      <c r="K75" s="39"/>
      <c r="L75" s="39"/>
      <c r="M75" s="39"/>
    </row>
    <row r="76" spans="1:13" ht="21" customHeight="1">
      <c r="A76" s="62" t="s">
        <v>16</v>
      </c>
      <c r="B76" s="62"/>
      <c r="C76" s="62"/>
      <c r="D76" s="62"/>
      <c r="E76" s="62"/>
      <c r="F76" s="62"/>
      <c r="G76" s="62" t="s">
        <v>16</v>
      </c>
      <c r="H76" s="62"/>
      <c r="I76" s="62"/>
      <c r="J76" s="62"/>
      <c r="K76" s="62"/>
      <c r="L76" s="62"/>
      <c r="M76" s="62"/>
    </row>
    <row r="77" spans="1:13" ht="60" customHeight="1">
      <c r="A77" s="65"/>
      <c r="B77" s="65"/>
      <c r="C77" s="65"/>
      <c r="D77" s="65"/>
      <c r="E77" s="65"/>
      <c r="F77" s="65"/>
      <c r="G77" s="65"/>
      <c r="H77" s="65"/>
      <c r="I77" s="65"/>
      <c r="J77" s="65"/>
      <c r="K77" s="65"/>
      <c r="L77" s="65"/>
      <c r="M77" s="65"/>
    </row>
    <row r="78" spans="1:13" ht="16.5">
      <c r="A78" s="39"/>
      <c r="B78" s="39"/>
      <c r="C78" s="39"/>
      <c r="D78" s="39"/>
      <c r="E78" s="39"/>
      <c r="F78" s="39"/>
      <c r="G78" s="39"/>
      <c r="H78" s="39"/>
      <c r="I78" s="39"/>
      <c r="J78" s="39"/>
      <c r="K78" s="39"/>
      <c r="L78" s="39"/>
      <c r="M78" s="39"/>
    </row>
    <row r="79" spans="1:13" ht="10.5" customHeight="1">
      <c r="A79" s="39"/>
      <c r="B79" s="39"/>
      <c r="C79" s="39"/>
      <c r="D79" s="39"/>
      <c r="E79" s="39"/>
      <c r="F79" s="39"/>
      <c r="G79" s="39"/>
      <c r="H79" s="39"/>
      <c r="I79" s="39"/>
      <c r="J79" s="39"/>
      <c r="K79" s="39"/>
      <c r="L79" s="39"/>
      <c r="M79" s="39"/>
    </row>
    <row r="80" spans="1:13" ht="25.5" customHeight="1">
      <c r="A80" s="66" t="str">
        <f>"Phiếu đăng ký có thể gửi qua e-mail, fax hoặc bưu điện "&amp;E64&amp;" đến địa chỉ:"</f>
        <v>Phiếu đăng ký có thể gửi qua e-mail, fax hoặc bưu điện  đến địa chỉ:</v>
      </c>
      <c r="B80" s="66"/>
      <c r="C80" s="66"/>
      <c r="D80" s="66"/>
      <c r="E80" s="66"/>
      <c r="F80" s="66"/>
      <c r="G80" s="66"/>
      <c r="H80" s="66"/>
      <c r="I80" s="66"/>
      <c r="J80" s="66"/>
      <c r="K80" s="66"/>
      <c r="L80" s="66"/>
      <c r="M80" s="66"/>
    </row>
    <row r="81" spans="1:13" ht="72" customHeight="1">
      <c r="A81" s="63" t="s">
        <v>101</v>
      </c>
      <c r="B81" s="64"/>
      <c r="C81" s="64"/>
      <c r="D81" s="64"/>
      <c r="E81" s="64"/>
      <c r="F81" s="64"/>
      <c r="G81" s="64"/>
      <c r="H81" s="64"/>
      <c r="I81" s="64"/>
      <c r="J81" s="64"/>
      <c r="K81" s="64"/>
      <c r="L81" s="64"/>
      <c r="M81" s="64"/>
    </row>
    <row r="82" spans="1:13" ht="16.5">
      <c r="A82" s="5"/>
      <c r="B82" s="5"/>
      <c r="C82" s="5"/>
      <c r="D82" s="5"/>
      <c r="E82" s="5"/>
      <c r="F82" s="5"/>
      <c r="G82" s="5"/>
      <c r="H82" s="5"/>
      <c r="I82" s="5"/>
      <c r="J82" s="5"/>
      <c r="K82" s="5"/>
      <c r="L82" s="5"/>
      <c r="M82" s="5"/>
    </row>
    <row r="83" spans="1:13" ht="16.5">
      <c r="A83" s="5"/>
      <c r="B83" s="5"/>
      <c r="C83" s="5"/>
      <c r="D83" s="5"/>
      <c r="E83" s="5"/>
      <c r="F83" s="5"/>
      <c r="G83" s="5"/>
      <c r="H83" s="5"/>
      <c r="I83" s="5"/>
      <c r="J83" s="5"/>
      <c r="K83" s="5"/>
      <c r="L83" s="5"/>
      <c r="M83" s="5"/>
    </row>
    <row r="84" spans="1:13" ht="16.5">
      <c r="A84" s="5"/>
      <c r="B84" s="5"/>
      <c r="C84" s="5"/>
      <c r="D84" s="5"/>
      <c r="E84" s="5"/>
      <c r="F84" s="5"/>
      <c r="G84" s="5"/>
      <c r="H84" s="5"/>
      <c r="I84" s="5"/>
      <c r="J84" s="5"/>
      <c r="K84" s="5"/>
      <c r="L84" s="5"/>
      <c r="M84" s="5"/>
    </row>
    <row r="85" spans="1:13" ht="16.5">
      <c r="A85" s="5"/>
      <c r="B85" s="5"/>
      <c r="C85" s="5"/>
      <c r="D85" s="5"/>
      <c r="E85" s="5"/>
      <c r="F85" s="5"/>
      <c r="G85" s="5"/>
      <c r="H85" s="5"/>
      <c r="I85" s="5"/>
      <c r="J85" s="5"/>
      <c r="K85" s="5"/>
      <c r="L85" s="5"/>
      <c r="M85" s="5"/>
    </row>
    <row r="86" spans="1:13" ht="16.5">
      <c r="A86" s="5"/>
      <c r="B86" s="5"/>
      <c r="C86" s="5"/>
      <c r="D86" s="5"/>
      <c r="E86" s="5"/>
      <c r="F86" s="5"/>
      <c r="G86" s="5"/>
      <c r="H86" s="5"/>
      <c r="I86" s="5"/>
      <c r="J86" s="5"/>
      <c r="K86" s="5"/>
      <c r="L86" s="5"/>
      <c r="M86" s="5"/>
    </row>
    <row r="87" spans="1:13" ht="16.5">
      <c r="A87" s="5"/>
      <c r="B87" s="5"/>
      <c r="C87" s="5"/>
      <c r="D87" s="5"/>
      <c r="E87" s="5"/>
      <c r="F87" s="5"/>
      <c r="G87" s="5"/>
      <c r="H87" s="5"/>
      <c r="I87" s="5"/>
      <c r="J87" s="5"/>
      <c r="K87" s="5"/>
      <c r="L87" s="5"/>
      <c r="M87" s="5"/>
    </row>
    <row r="88" spans="1:13" ht="16.5">
      <c r="A88" s="5"/>
      <c r="B88" s="5"/>
      <c r="C88" s="5"/>
      <c r="D88" s="5"/>
      <c r="E88" s="5"/>
      <c r="F88" s="5"/>
      <c r="G88" s="5"/>
      <c r="H88" s="5"/>
      <c r="I88" s="5"/>
      <c r="J88" s="5"/>
      <c r="K88" s="5"/>
      <c r="L88" s="5"/>
      <c r="M88" s="5"/>
    </row>
    <row r="89" spans="1:13" ht="16.5">
      <c r="A89" s="5"/>
      <c r="B89" s="5"/>
      <c r="C89" s="5"/>
      <c r="D89" s="5"/>
      <c r="E89" s="5"/>
      <c r="F89" s="5"/>
      <c r="G89" s="5"/>
      <c r="H89" s="5"/>
      <c r="I89" s="5"/>
      <c r="J89" s="5"/>
      <c r="K89" s="5"/>
      <c r="L89" s="5"/>
      <c r="M89" s="5"/>
    </row>
    <row r="90" spans="1:13" ht="16.5">
      <c r="A90" s="5"/>
      <c r="B90" s="5"/>
      <c r="C90" s="5"/>
      <c r="D90" s="5"/>
      <c r="E90" s="5"/>
      <c r="F90" s="5"/>
      <c r="G90" s="5"/>
      <c r="H90" s="5"/>
      <c r="I90" s="5"/>
      <c r="J90" s="5"/>
      <c r="K90" s="5"/>
      <c r="L90" s="5"/>
      <c r="M90" s="5"/>
    </row>
    <row r="91" spans="1:13" ht="16.5">
      <c r="A91" s="5"/>
      <c r="B91" s="5"/>
      <c r="C91" s="5"/>
      <c r="D91" s="5"/>
      <c r="E91" s="5"/>
      <c r="F91" s="5"/>
      <c r="G91" s="5"/>
      <c r="H91" s="5"/>
      <c r="I91" s="5"/>
      <c r="J91" s="5"/>
      <c r="K91" s="5"/>
      <c r="L91" s="5"/>
      <c r="M91" s="5"/>
    </row>
    <row r="92" spans="1:13" ht="16.5">
      <c r="A92" s="5"/>
      <c r="B92" s="5"/>
      <c r="C92" s="5"/>
      <c r="D92" s="5"/>
      <c r="E92" s="5"/>
      <c r="F92" s="5"/>
      <c r="G92" s="5"/>
      <c r="H92" s="5"/>
      <c r="I92" s="5"/>
      <c r="J92" s="5"/>
      <c r="K92" s="5"/>
      <c r="L92" s="5"/>
      <c r="M92" s="5"/>
    </row>
    <row r="93" spans="1:13" ht="16.5">
      <c r="A93" s="5"/>
      <c r="B93" s="5"/>
      <c r="C93" s="5"/>
      <c r="D93" s="5"/>
      <c r="E93" s="5"/>
      <c r="F93" s="5"/>
      <c r="G93" s="5"/>
      <c r="H93" s="5"/>
      <c r="I93" s="5"/>
      <c r="J93" s="5"/>
      <c r="K93" s="5"/>
      <c r="L93" s="5"/>
      <c r="M93" s="5"/>
    </row>
    <row r="94" spans="1:13" ht="16.5">
      <c r="A94" s="5"/>
      <c r="B94" s="5"/>
      <c r="C94" s="5"/>
      <c r="D94" s="5"/>
      <c r="E94" s="5"/>
      <c r="F94" s="5"/>
      <c r="G94" s="5"/>
      <c r="H94" s="5"/>
      <c r="I94" s="5"/>
      <c r="J94" s="5"/>
      <c r="K94" s="5"/>
      <c r="L94" s="5"/>
      <c r="M94" s="5"/>
    </row>
    <row r="95" spans="1:13" ht="16.5">
      <c r="A95" s="5"/>
      <c r="B95" s="5"/>
      <c r="C95" s="5"/>
      <c r="D95" s="5"/>
      <c r="E95" s="5"/>
      <c r="F95" s="5"/>
      <c r="G95" s="5"/>
      <c r="H95" s="5"/>
      <c r="I95" s="5"/>
      <c r="J95" s="5"/>
      <c r="K95" s="5"/>
      <c r="L95" s="5"/>
      <c r="M95" s="5"/>
    </row>
    <row r="96" spans="1:13" ht="16.5">
      <c r="A96" s="5"/>
      <c r="B96" s="5"/>
      <c r="C96" s="5"/>
      <c r="D96" s="5"/>
      <c r="E96" s="5"/>
      <c r="F96" s="5"/>
      <c r="G96" s="5"/>
      <c r="H96" s="5"/>
      <c r="I96" s="5"/>
      <c r="J96" s="5"/>
      <c r="K96" s="5"/>
      <c r="L96" s="5"/>
      <c r="M96" s="5"/>
    </row>
    <row r="97" spans="1:13" ht="16.5">
      <c r="A97" s="5"/>
      <c r="B97" s="5"/>
      <c r="C97" s="5"/>
      <c r="D97" s="5"/>
      <c r="E97" s="5"/>
      <c r="F97" s="5"/>
      <c r="G97" s="5"/>
      <c r="H97" s="5"/>
      <c r="I97" s="5"/>
      <c r="J97" s="5"/>
      <c r="K97" s="5"/>
      <c r="L97" s="5"/>
      <c r="M97" s="5"/>
    </row>
    <row r="98" spans="1:13" ht="16.5">
      <c r="A98" s="5"/>
      <c r="B98" s="5"/>
      <c r="C98" s="5"/>
      <c r="D98" s="5"/>
      <c r="E98" s="5"/>
      <c r="F98" s="5"/>
      <c r="G98" s="5"/>
      <c r="H98" s="5"/>
      <c r="I98" s="5"/>
      <c r="J98" s="5"/>
      <c r="K98" s="5"/>
      <c r="L98" s="5"/>
      <c r="M98" s="5"/>
    </row>
    <row r="99" spans="1:13" ht="16.5">
      <c r="A99" s="5"/>
      <c r="B99" s="5"/>
      <c r="C99" s="5"/>
      <c r="D99" s="5"/>
      <c r="E99" s="5"/>
      <c r="F99" s="5"/>
      <c r="G99" s="5"/>
      <c r="H99" s="5"/>
      <c r="I99" s="5"/>
      <c r="J99" s="5"/>
      <c r="K99" s="5"/>
      <c r="L99" s="5"/>
      <c r="M99" s="5"/>
    </row>
    <row r="100" spans="1:13" ht="16.5">
      <c r="A100" s="5"/>
      <c r="B100" s="5"/>
      <c r="C100" s="5"/>
      <c r="D100" s="5"/>
      <c r="E100" s="5"/>
      <c r="F100" s="5"/>
      <c r="G100" s="5"/>
      <c r="H100" s="5"/>
      <c r="I100" s="5"/>
      <c r="J100" s="5"/>
      <c r="K100" s="5"/>
      <c r="L100" s="5"/>
      <c r="M100" s="5"/>
    </row>
    <row r="101" spans="1:13" ht="16.5">
      <c r="A101" s="5"/>
      <c r="B101" s="5"/>
      <c r="C101" s="5"/>
      <c r="D101" s="5"/>
      <c r="E101" s="5"/>
      <c r="F101" s="5"/>
      <c r="G101" s="5"/>
      <c r="H101" s="5"/>
      <c r="I101" s="5"/>
      <c r="J101" s="5"/>
      <c r="K101" s="5"/>
      <c r="L101" s="5"/>
      <c r="M101" s="5"/>
    </row>
    <row r="102" spans="1:13" ht="16.5">
      <c r="A102" s="5"/>
      <c r="B102" s="5"/>
      <c r="C102" s="5"/>
      <c r="D102" s="5"/>
      <c r="E102" s="5"/>
      <c r="F102" s="5"/>
      <c r="G102" s="5"/>
      <c r="H102" s="5"/>
      <c r="I102" s="5"/>
      <c r="J102" s="5"/>
      <c r="K102" s="5"/>
      <c r="L102" s="5"/>
      <c r="M102" s="5"/>
    </row>
    <row r="103" spans="1:13" ht="16.5">
      <c r="A103" s="5"/>
      <c r="B103" s="5"/>
      <c r="C103" s="5"/>
      <c r="D103" s="5"/>
      <c r="E103" s="5"/>
      <c r="F103" s="5"/>
      <c r="G103" s="5"/>
      <c r="H103" s="5"/>
      <c r="I103" s="5"/>
      <c r="J103" s="5"/>
      <c r="K103" s="5"/>
      <c r="L103" s="5"/>
      <c r="M103" s="5"/>
    </row>
    <row r="104" spans="1:13" ht="16.5">
      <c r="A104" s="5"/>
      <c r="B104" s="5"/>
      <c r="C104" s="5"/>
      <c r="D104" s="5"/>
      <c r="E104" s="5"/>
      <c r="F104" s="5"/>
      <c r="G104" s="5"/>
      <c r="H104" s="5"/>
      <c r="I104" s="5"/>
      <c r="J104" s="5"/>
      <c r="K104" s="5"/>
      <c r="L104" s="5"/>
      <c r="M104" s="5"/>
    </row>
  </sheetData>
  <sheetProtection password="CCB5" sheet="1" selectLockedCells="1"/>
  <mergeCells count="145">
    <mergeCell ref="F32:G32"/>
    <mergeCell ref="F33:G33"/>
    <mergeCell ref="B36:D38"/>
    <mergeCell ref="F36:G36"/>
    <mergeCell ref="F37:G37"/>
    <mergeCell ref="F38:G38"/>
    <mergeCell ref="F34:G34"/>
    <mergeCell ref="E35:G35"/>
    <mergeCell ref="B35:D35"/>
    <mergeCell ref="B19:M19"/>
    <mergeCell ref="F44:G44"/>
    <mergeCell ref="F51:G51"/>
    <mergeCell ref="B48:D54"/>
    <mergeCell ref="E48:H48"/>
    <mergeCell ref="B47:M47"/>
    <mergeCell ref="F49:G49"/>
    <mergeCell ref="F50:G50"/>
    <mergeCell ref="M42:M46"/>
    <mergeCell ref="F31:G31"/>
    <mergeCell ref="A59:B61"/>
    <mergeCell ref="J59:M59"/>
    <mergeCell ref="J61:M61"/>
    <mergeCell ref="J60:M60"/>
    <mergeCell ref="C59:I59"/>
    <mergeCell ref="C60:I60"/>
    <mergeCell ref="C61:I61"/>
    <mergeCell ref="E39:H39"/>
    <mergeCell ref="J36:L38"/>
    <mergeCell ref="B67:M67"/>
    <mergeCell ref="B64:E64"/>
    <mergeCell ref="F64:M64"/>
    <mergeCell ref="B63:M63"/>
    <mergeCell ref="A62:B62"/>
    <mergeCell ref="C62:M62"/>
    <mergeCell ref="B65:M65"/>
    <mergeCell ref="B66:M66"/>
    <mergeCell ref="A76:F76"/>
    <mergeCell ref="G76:M76"/>
    <mergeCell ref="A81:M81"/>
    <mergeCell ref="A77:F77"/>
    <mergeCell ref="G77:M77"/>
    <mergeCell ref="A78:F78"/>
    <mergeCell ref="G78:M78"/>
    <mergeCell ref="A80:M80"/>
    <mergeCell ref="A79:M79"/>
    <mergeCell ref="A75:F75"/>
    <mergeCell ref="G75:M75"/>
    <mergeCell ref="A74:G74"/>
    <mergeCell ref="B73:M73"/>
    <mergeCell ref="H74:M74"/>
    <mergeCell ref="B68:M68"/>
    <mergeCell ref="B69:M69"/>
    <mergeCell ref="B70:M70"/>
    <mergeCell ref="B71:M71"/>
    <mergeCell ref="B72:M72"/>
    <mergeCell ref="C12:H12"/>
    <mergeCell ref="I16:L16"/>
    <mergeCell ref="I17:L17"/>
    <mergeCell ref="J12:M12"/>
    <mergeCell ref="B11:C11"/>
    <mergeCell ref="D11:H11"/>
    <mergeCell ref="B13:D13"/>
    <mergeCell ref="E13:M13"/>
    <mergeCell ref="E20:M20"/>
    <mergeCell ref="B14:M14"/>
    <mergeCell ref="B7:C7"/>
    <mergeCell ref="D7:G7"/>
    <mergeCell ref="A18:D18"/>
    <mergeCell ref="E18:M18"/>
    <mergeCell ref="B15:M15"/>
    <mergeCell ref="A16:D16"/>
    <mergeCell ref="A17:C17"/>
    <mergeCell ref="J11:M11"/>
    <mergeCell ref="J35:L35"/>
    <mergeCell ref="F30:G30"/>
    <mergeCell ref="A1:M1"/>
    <mergeCell ref="B3:M3"/>
    <mergeCell ref="A2:M2"/>
    <mergeCell ref="J7:M7"/>
    <mergeCell ref="J9:M9"/>
    <mergeCell ref="C10:H10"/>
    <mergeCell ref="J10:M10"/>
    <mergeCell ref="A20:D20"/>
    <mergeCell ref="E23:M23"/>
    <mergeCell ref="B24:M24"/>
    <mergeCell ref="A25:M25"/>
    <mergeCell ref="A29:A34"/>
    <mergeCell ref="B29:D34"/>
    <mergeCell ref="E29:H29"/>
    <mergeCell ref="I29:I34"/>
    <mergeCell ref="J29:L34"/>
    <mergeCell ref="M29:M34"/>
    <mergeCell ref="B28:M28"/>
    <mergeCell ref="E27:H27"/>
    <mergeCell ref="M36:M38"/>
    <mergeCell ref="I36:I38"/>
    <mergeCell ref="A21:D21"/>
    <mergeCell ref="E21:M21"/>
    <mergeCell ref="J27:L27"/>
    <mergeCell ref="A22:D22"/>
    <mergeCell ref="E22:M22"/>
    <mergeCell ref="A23:D23"/>
    <mergeCell ref="B27:D27"/>
    <mergeCell ref="A39:A41"/>
    <mergeCell ref="A42:A46"/>
    <mergeCell ref="A36:A38"/>
    <mergeCell ref="I39:I41"/>
    <mergeCell ref="B42:D46"/>
    <mergeCell ref="J39:L41"/>
    <mergeCell ref="E42:H42"/>
    <mergeCell ref="F43:G43"/>
    <mergeCell ref="F40:G40"/>
    <mergeCell ref="F41:G41"/>
    <mergeCell ref="A48:A54"/>
    <mergeCell ref="I48:I54"/>
    <mergeCell ref="J48:L54"/>
    <mergeCell ref="M48:M54"/>
    <mergeCell ref="F52:G52"/>
    <mergeCell ref="F53:G53"/>
    <mergeCell ref="F54:G54"/>
    <mergeCell ref="A56:A58"/>
    <mergeCell ref="E56:H56"/>
    <mergeCell ref="I56:I58"/>
    <mergeCell ref="J56:L58"/>
    <mergeCell ref="M56:M58"/>
    <mergeCell ref="B56:D58"/>
    <mergeCell ref="F57:G57"/>
    <mergeCell ref="F58:G58"/>
    <mergeCell ref="F45:G45"/>
    <mergeCell ref="F46:G46"/>
    <mergeCell ref="I42:I46"/>
    <mergeCell ref="B55:M55"/>
    <mergeCell ref="J42:L46"/>
    <mergeCell ref="B5:C5"/>
    <mergeCell ref="B6:C6"/>
    <mergeCell ref="B39:D41"/>
    <mergeCell ref="M39:M41"/>
    <mergeCell ref="A26:M26"/>
    <mergeCell ref="D4:M4"/>
    <mergeCell ref="D5:M5"/>
    <mergeCell ref="D6:M6"/>
    <mergeCell ref="B9:C9"/>
    <mergeCell ref="D9:H9"/>
    <mergeCell ref="B4:C4"/>
    <mergeCell ref="B8:M8"/>
  </mergeCells>
  <conditionalFormatting sqref="J60:M60">
    <cfRule type="expression" priority="25" dxfId="29">
      <formula>COUNTIF(H30:H58,"TRUE")&gt;0</formula>
    </cfRule>
  </conditionalFormatting>
  <conditionalFormatting sqref="K61:M61">
    <cfRule type="expression" priority="24" dxfId="30">
      <formula>SUM(N30:N58)&gt;0</formula>
    </cfRule>
  </conditionalFormatting>
  <conditionalFormatting sqref="J61">
    <cfRule type="expression" priority="79" dxfId="30">
      <formula>SUM(M29:M58)&gt;0</formula>
    </cfRule>
  </conditionalFormatting>
  <conditionalFormatting sqref="D4:M4">
    <cfRule type="expression" priority="23" dxfId="31">
      <formula>COUNTIF($D$4,"Nhập"&amp;"*")&gt;0</formula>
    </cfRule>
  </conditionalFormatting>
  <conditionalFormatting sqref="E20:M20">
    <cfRule type="expression" priority="22" dxfId="31">
      <formula>COUNTIF($E$20,"Nhập"&amp;"*")&gt;0</formula>
    </cfRule>
  </conditionalFormatting>
  <conditionalFormatting sqref="D6:M6">
    <cfRule type="expression" priority="21" dxfId="32">
      <formula>COUNTIF($D$6,"Nhập"&amp;"*")&gt;0</formula>
    </cfRule>
  </conditionalFormatting>
  <conditionalFormatting sqref="E13:M13">
    <cfRule type="expression" priority="20" dxfId="32">
      <formula>COUNTIF($E$13,"Nhập"&amp;"*")&gt;0</formula>
    </cfRule>
  </conditionalFormatting>
  <conditionalFormatting sqref="E21:M21">
    <cfRule type="expression" priority="19" dxfId="32">
      <formula>COUNTIF($E$21,"Nhập"&amp;"*")&gt;0</formula>
    </cfRule>
  </conditionalFormatting>
  <conditionalFormatting sqref="E22:M22">
    <cfRule type="expression" priority="17" dxfId="33">
      <formula>COUNTIF($E$22,"Nhập"&amp;"*")&gt;0</formula>
    </cfRule>
    <cfRule type="expression" priority="18" dxfId="34">
      <formula>COUNTIF($E$22,"Nhập"&amp;"*")&gt;0</formula>
    </cfRule>
  </conditionalFormatting>
  <conditionalFormatting sqref="D5:M5">
    <cfRule type="expression" priority="16" dxfId="35">
      <formula>COUNTIF($D$5,"Nhập"&amp;"*")&gt;0</formula>
    </cfRule>
  </conditionalFormatting>
  <conditionalFormatting sqref="D7:G7">
    <cfRule type="expression" priority="15" dxfId="36">
      <formula>COUNTIF($D$7,"Nhập"&amp;"*")&gt;0</formula>
    </cfRule>
    <cfRule type="expression" priority="1" dxfId="4">
      <formula>$D$7&lt;&gt;""</formula>
    </cfRule>
  </conditionalFormatting>
  <conditionalFormatting sqref="J10:M10">
    <cfRule type="expression" priority="14" dxfId="37">
      <formula>COUNTIF($J$10,"Nhập"&amp;"*")&gt;0</formula>
    </cfRule>
  </conditionalFormatting>
  <conditionalFormatting sqref="J12:M12">
    <cfRule type="expression" priority="13" dxfId="38">
      <formula>COUNTIF($J$12,"Nhập"&amp;"*")&gt;0</formula>
    </cfRule>
  </conditionalFormatting>
  <conditionalFormatting sqref="D9:H9">
    <cfRule type="expression" priority="12" dxfId="39">
      <formula>COUNTIF($D$9,"Nhập"&amp;"*")&gt;0</formula>
    </cfRule>
  </conditionalFormatting>
  <conditionalFormatting sqref="D11:H11">
    <cfRule type="expression" priority="10" dxfId="39">
      <formula>COUNTIF($D$11,"Nhập"&amp;"*")&gt;0</formula>
    </cfRule>
    <cfRule type="expression" priority="11" dxfId="40">
      <formula>COUNTIF($D$11,"Nhập"&amp;"*")&gt;0</formula>
    </cfRule>
  </conditionalFormatting>
  <conditionalFormatting sqref="C10:H10">
    <cfRule type="expression" priority="9" dxfId="41">
      <formula>COUNTIF($C$10,"Nhập"&amp;"*")&gt;0</formula>
    </cfRule>
  </conditionalFormatting>
  <conditionalFormatting sqref="C12:H12">
    <cfRule type="expression" priority="8" dxfId="41">
      <formula>COUNTIF($C$12,"Nhập"&amp;"*")&gt;0</formula>
    </cfRule>
  </conditionalFormatting>
  <conditionalFormatting sqref="J9:M9">
    <cfRule type="expression" priority="3" dxfId="42">
      <formula>COUNTIF($J$9,"Nhập"&amp;"*")&gt;0</formula>
    </cfRule>
    <cfRule type="expression" priority="6" dxfId="43">
      <formula>COUNTIF($J$9,"Nhập"&amp;"*")&gt;0</formula>
    </cfRule>
    <cfRule type="expression" priority="7" dxfId="44">
      <formula>COUNTIF($J$9,"Nhập"&amp;"*")&gt;0</formula>
    </cfRule>
  </conditionalFormatting>
  <conditionalFormatting sqref="J11:M11">
    <cfRule type="expression" priority="4" dxfId="42">
      <formula>COUNTIF($J$11,"Nhập"&amp;"*")&gt;0</formula>
    </cfRule>
    <cfRule type="expression" priority="5" dxfId="45">
      <formula>COUNTIF($J$11,"Nhập"&amp;"*")&gt;0</formula>
    </cfRule>
  </conditionalFormatting>
  <conditionalFormatting sqref="J7:M7">
    <cfRule type="expression" priority="2" dxfId="46">
      <formula>COUNTIF($J$7,"Nhập"&amp;"*")&gt;0</formula>
    </cfRule>
  </conditionalFormatting>
  <conditionalFormatting sqref="J59">
    <cfRule type="expression" priority="94" dxfId="47">
      <formula>COUNT(M29:M58)&gt;0</formula>
    </cfRule>
    <cfRule type="expression" priority="95" dxfId="47">
      <formula>COUNT(M29:M58)&gt;0</formula>
    </cfRule>
  </conditionalFormatting>
  <conditionalFormatting sqref="K59:M59">
    <cfRule type="expression" priority="96" dxfId="47">
      <formula>COUNT(N30:N58)&gt;0</formula>
    </cfRule>
    <cfRule type="expression" priority="97" dxfId="47">
      <formula>COUNT(N30:N58)&gt;0</formula>
    </cfRule>
  </conditionalFormatting>
  <printOptions/>
  <pageMargins left="0.5905511811023623" right="0.3937007874015748" top="0.8661417322834646" bottom="0.62992125984251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15</cp:lastModifiedBy>
  <cp:lastPrinted>2023-01-31T09:51:52Z</cp:lastPrinted>
  <dcterms:created xsi:type="dcterms:W3CDTF">2020-02-06T01:50:52Z</dcterms:created>
  <dcterms:modified xsi:type="dcterms:W3CDTF">2023-02-01T09:00:43Z</dcterms:modified>
  <cp:category/>
  <cp:version/>
  <cp:contentType/>
  <cp:contentStatus/>
</cp:coreProperties>
</file>