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45" activeTab="0"/>
  </bookViews>
  <sheets>
    <sheet name="Phiếu đăng ký tham gia TNTT" sheetId="1" r:id="rId1"/>
  </sheets>
  <definedNames>
    <definedName name="_xlnm.Print_Area" localSheetId="0">'Phiếu đăng ký tham gia TNTT'!$A$1:$M$277</definedName>
    <definedName name="_xlnm.Print_Titles" localSheetId="0">'Phiếu đăng ký tham gia TNTT'!$27:$27</definedName>
  </definedNames>
  <calcPr fullCalcOnLoad="1"/>
</workbook>
</file>

<file path=xl/sharedStrings.xml><?xml version="1.0" encoding="utf-8"?>
<sst xmlns="http://schemas.openxmlformats.org/spreadsheetml/2006/main" count="572" uniqueCount="440">
  <si>
    <t>A</t>
  </si>
  <si>
    <t>Thông tin phòng thí nghiệm (PTN)</t>
  </si>
  <si>
    <t>B</t>
  </si>
  <si>
    <t>Chuyển khoản</t>
  </si>
  <si>
    <t>Không</t>
  </si>
  <si>
    <t>Địa chỉ (Nếu khác mục 3):</t>
  </si>
  <si>
    <t>Chính sách đăng ký tham gia</t>
  </si>
  <si>
    <t>Thời gian nhận đăng ký:</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</si>
  <si>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</si>
  <si>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</si>
  <si>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</si>
  <si>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</si>
  <si>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</si>
  <si>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</si>
  <si>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</si>
  <si>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</si>
  <si>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</si>
  <si>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</si>
  <si>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</si>
  <si>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</si>
  <si>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</si>
  <si>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</si>
  <si>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</si>
  <si>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</si>
  <si>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Email:</t>
  </si>
  <si>
    <t>Fax:</t>
  </si>
  <si>
    <t>Chức vụ:</t>
  </si>
  <si>
    <t>Địa chỉ nhận mẫu (Nếu khác mục 3):</t>
  </si>
  <si>
    <t>Thông tin thanh toán (Đối với các chương trình thu phí):</t>
  </si>
  <si>
    <t>Hình thức thanh toán:</t>
  </si>
  <si>
    <t>Thực hiện hợp đồng:</t>
  </si>
  <si>
    <t>Thông tin thể hiện trên hóa đơn:</t>
  </si>
  <si>
    <t>Mã số thuế:</t>
  </si>
  <si>
    <t>Thông tin khác (Nếu có):</t>
  </si>
  <si>
    <t>Thông tin đăng ký:</t>
  </si>
  <si>
    <t>Tiền mặt</t>
  </si>
  <si>
    <t>Có</t>
  </si>
  <si>
    <t>Nội dung yêu cầu khác:</t>
  </si>
  <si>
    <t>1.1</t>
  </si>
  <si>
    <t>1.2</t>
  </si>
  <si>
    <t>TỔNG SỐ:</t>
  </si>
  <si>
    <t>CHƯƠNG TRÌNH ĐĂNG KÝ</t>
  </si>
  <si>
    <t>PHÍ THAM GIA</t>
  </si>
  <si>
    <t>SỐ CHỈ TIÊU THAM GIA:</t>
  </si>
  <si>
    <t>Protein</t>
  </si>
  <si>
    <t>Lipid</t>
  </si>
  <si>
    <t>I</t>
  </si>
  <si>
    <t>Tháng 3</t>
  </si>
  <si>
    <t>Tháng 4</t>
  </si>
  <si>
    <t>Tháng 5</t>
  </si>
  <si>
    <t>Tháng 6</t>
  </si>
  <si>
    <t>II</t>
  </si>
  <si>
    <t>Xuất hóa đơn trước</t>
  </si>
  <si>
    <t>Khác</t>
  </si>
  <si>
    <r>
      <rPr>
        <b/>
        <i/>
        <u val="single"/>
        <sz val="12"/>
        <rFont val="Times New Roman"/>
        <family val="1"/>
      </rPr>
      <t>Lưu ý:</t>
    </r>
    <r>
      <rPr>
        <b/>
        <i/>
        <sz val="12"/>
        <rFont val="Times New Roman"/>
        <family val="1"/>
      </rPr>
      <t xml:space="preserve">  </t>
    </r>
  </si>
  <si>
    <t>Độ ẩm</t>
  </si>
  <si>
    <t>III</t>
  </si>
  <si>
    <t>5.1</t>
  </si>
  <si>
    <t>5.2</t>
  </si>
  <si>
    <t>Độ cứng</t>
  </si>
  <si>
    <t>pH</t>
  </si>
  <si>
    <t>Cu</t>
  </si>
  <si>
    <t>Fe</t>
  </si>
  <si>
    <t>Mn</t>
  </si>
  <si>
    <t>Cyanide</t>
  </si>
  <si>
    <t>25.1</t>
  </si>
  <si>
    <t>25.2</t>
  </si>
  <si>
    <t>25.3</t>
  </si>
  <si>
    <t>Ca</t>
  </si>
  <si>
    <t>Ba</t>
  </si>
  <si>
    <t>Sb</t>
  </si>
  <si>
    <t>Cr</t>
  </si>
  <si>
    <t>26.1</t>
  </si>
  <si>
    <t>26.2</t>
  </si>
  <si>
    <t>26.3</t>
  </si>
  <si>
    <t>26.4</t>
  </si>
  <si>
    <t>Pb</t>
  </si>
  <si>
    <t>Cd</t>
  </si>
  <si>
    <t>As</t>
  </si>
  <si>
    <t>Hg</t>
  </si>
  <si>
    <t>27.1</t>
  </si>
  <si>
    <t>27.2</t>
  </si>
  <si>
    <t>28.1</t>
  </si>
  <si>
    <t>28.2</t>
  </si>
  <si>
    <t>28.3</t>
  </si>
  <si>
    <t>28.4</t>
  </si>
  <si>
    <t>Methanol</t>
  </si>
  <si>
    <t>Rượu bậc cao</t>
  </si>
  <si>
    <t>32.1</t>
  </si>
  <si>
    <t>32.2</t>
  </si>
  <si>
    <t>32.3</t>
  </si>
  <si>
    <t>Nitơ tổng số</t>
  </si>
  <si>
    <t>Nitơ amoniac</t>
  </si>
  <si>
    <t>33.1</t>
  </si>
  <si>
    <t>33.2</t>
  </si>
  <si>
    <t>Taurin</t>
  </si>
  <si>
    <t>1.3</t>
  </si>
  <si>
    <t>1.4</t>
  </si>
  <si>
    <t>3.1</t>
  </si>
  <si>
    <t>3.2</t>
  </si>
  <si>
    <t>3.3</t>
  </si>
  <si>
    <t>Saccharin</t>
  </si>
  <si>
    <t>5.3</t>
  </si>
  <si>
    <t>5.4</t>
  </si>
  <si>
    <t>Aspartam</t>
  </si>
  <si>
    <t>6.1</t>
  </si>
  <si>
    <t>6.2</t>
  </si>
  <si>
    <t>6.3</t>
  </si>
  <si>
    <t>6.4</t>
  </si>
  <si>
    <t>Al</t>
  </si>
  <si>
    <t>9.1</t>
  </si>
  <si>
    <t>9.2</t>
  </si>
  <si>
    <t>9.3</t>
  </si>
  <si>
    <t>9.4</t>
  </si>
  <si>
    <t>10.1</t>
  </si>
  <si>
    <t>10.2</t>
  </si>
  <si>
    <t>10.3</t>
  </si>
  <si>
    <t>10.4</t>
  </si>
  <si>
    <t>10.5</t>
  </si>
  <si>
    <t>10.6</t>
  </si>
  <si>
    <t>11.1</t>
  </si>
  <si>
    <t>11.2</t>
  </si>
  <si>
    <t>11.3</t>
  </si>
  <si>
    <t>11.4</t>
  </si>
  <si>
    <t>12.1</t>
  </si>
  <si>
    <t>12.2</t>
  </si>
  <si>
    <t>12.3</t>
  </si>
  <si>
    <t>Fluorid (F-)</t>
  </si>
  <si>
    <t>Kim loại</t>
  </si>
  <si>
    <t>Mo</t>
  </si>
  <si>
    <t>Se</t>
  </si>
  <si>
    <t>15.1</t>
  </si>
  <si>
    <t>15.2</t>
  </si>
  <si>
    <t>15.3</t>
  </si>
  <si>
    <t>15.4</t>
  </si>
  <si>
    <t>16.1</t>
  </si>
  <si>
    <t>16.2</t>
  </si>
  <si>
    <t>16.3</t>
  </si>
  <si>
    <t>Na</t>
  </si>
  <si>
    <t>Tro tổng số</t>
  </si>
  <si>
    <t>24.1</t>
  </si>
  <si>
    <t>24.2</t>
  </si>
  <si>
    <t>24.3</t>
  </si>
  <si>
    <t>24.4</t>
  </si>
  <si>
    <t>24.5</t>
  </si>
  <si>
    <t>Đường tổng</t>
  </si>
  <si>
    <t>27.3</t>
  </si>
  <si>
    <t>27.4</t>
  </si>
  <si>
    <t>27.5</t>
  </si>
  <si>
    <t>Chất khô tổng số</t>
  </si>
  <si>
    <t>Mg</t>
  </si>
  <si>
    <t>34.1</t>
  </si>
  <si>
    <t>34.2</t>
  </si>
  <si>
    <t>Muối</t>
  </si>
  <si>
    <t>VI</t>
  </si>
  <si>
    <t>4.1</t>
  </si>
  <si>
    <t>Vitamin nhóm B</t>
  </si>
  <si>
    <t>Iot</t>
  </si>
  <si>
    <t>Cafein</t>
  </si>
  <si>
    <t>Xơ thô</t>
  </si>
  <si>
    <t>Aflatoxin B1</t>
  </si>
  <si>
    <t>TT</t>
  </si>
  <si>
    <t>Nền mẫu</t>
  </si>
  <si>
    <t>Chỉ tiêu đăng ký</t>
  </si>
  <si>
    <t>Thời gian thực hiện</t>
  </si>
  <si>
    <t>Phí tham gia (VNĐ)</t>
  </si>
  <si>
    <t>Phí tham gia chương trình</t>
  </si>
  <si>
    <t>Chất tạo ngọt</t>
  </si>
  <si>
    <r>
      <t xml:space="preserve">Khoa Đảm bảo chất lượng - Viện Kiểm nghiệm an toàn vệ sinh thực phẩm quốc gia
Địa chỉ: Số 65 Phạm Thận Duật - Mai Dịch - Cầu Giấy - Hà Nội
Điện thoại: 0243.9331773                                      Email: </t>
    </r>
    <r>
      <rPr>
        <i/>
        <sz val="12"/>
        <rFont val="Times New Roman"/>
        <family val="1"/>
      </rPr>
      <t>ptp.rm@nifc.gov.vn</t>
    </r>
    <r>
      <rPr>
        <sz val="12"/>
        <rFont val="Times New Roman"/>
        <family val="1"/>
      </rPr>
      <t xml:space="preserve">
Website: www.nifc.gov.vn</t>
    </r>
  </si>
  <si>
    <t>Người liên hệ 1:</t>
  </si>
  <si>
    <t>Di động:</t>
  </si>
  <si>
    <t>Tên đơn vị 
(Nếu khác mục 1):</t>
  </si>
  <si>
    <t>Difenconazole</t>
  </si>
  <si>
    <t>Acetamiprid</t>
  </si>
  <si>
    <t>Imidacloprid</t>
  </si>
  <si>
    <t>Indoxacarb</t>
  </si>
  <si>
    <t>Profenofos</t>
  </si>
  <si>
    <t>Buprofezin</t>
  </si>
  <si>
    <t>Phí tham gia đã bao gồm thuế giá trị gia tăng và phí vận chuyển</t>
  </si>
  <si>
    <t>Thịt và sản phẩm thịt/ Thủy sản và sản phẩm thủy sản</t>
  </si>
  <si>
    <t>Người liên hệ 2:</t>
  </si>
  <si>
    <t>C</t>
  </si>
  <si>
    <t>Nhập tên đơn vị</t>
  </si>
  <si>
    <t>Nhập số fax (nếu có)</t>
  </si>
  <si>
    <t>Nhập số ĐT</t>
  </si>
  <si>
    <t>Nhập mã số thuế</t>
  </si>
  <si>
    <t>Sau khi nhận được phiếu đăng ký, Ban tổ chức sẽ gửi thông tin xác nhận đến PTN qua e-mail được cung cấp ở mục 6.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</si>
  <si>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6. </t>
  </si>
  <si>
    <t>D</t>
  </si>
  <si>
    <t>Nước/Đồ uống/Nước chấm/Rượu</t>
  </si>
  <si>
    <t>Nitrat (NO3- )</t>
  </si>
  <si>
    <t>Chloride (Cl-)</t>
  </si>
  <si>
    <t>Nitrit (NO2- )</t>
  </si>
  <si>
    <t>Nước uống đóng chai
(H24.02)</t>
  </si>
  <si>
    <t>Nước uống đóng chai
(H24.01)</t>
  </si>
  <si>
    <t>2.1</t>
  </si>
  <si>
    <t>2.2</t>
  </si>
  <si>
    <t>2.3</t>
  </si>
  <si>
    <t>2.4</t>
  </si>
  <si>
    <t>2.5</t>
  </si>
  <si>
    <t>2.6</t>
  </si>
  <si>
    <t>2.7</t>
  </si>
  <si>
    <t>2.8</t>
  </si>
  <si>
    <t>TDS</t>
  </si>
  <si>
    <t>Chỉ số permanganat</t>
  </si>
  <si>
    <t>3.4</t>
  </si>
  <si>
    <t>Nước sạch (H23.08)</t>
  </si>
  <si>
    <t>4.2</t>
  </si>
  <si>
    <t>4.3</t>
  </si>
  <si>
    <t>4.4</t>
  </si>
  <si>
    <t>4.5</t>
  </si>
  <si>
    <t>4.6</t>
  </si>
  <si>
    <t>4.7</t>
  </si>
  <si>
    <t>Nước sạch (H24.09)</t>
  </si>
  <si>
    <t>Bor</t>
  </si>
  <si>
    <t>5.5</t>
  </si>
  <si>
    <t>5.6</t>
  </si>
  <si>
    <t>5.7</t>
  </si>
  <si>
    <t>Đồ uống không cồn (H24.13)</t>
  </si>
  <si>
    <t>Cyclamat</t>
  </si>
  <si>
    <t>Acesulfam Kali</t>
  </si>
  <si>
    <t>Nước giải khát (H24.17)</t>
  </si>
  <si>
    <t>Erythrosine</t>
  </si>
  <si>
    <t>Carmoisine</t>
  </si>
  <si>
    <t>Allura red</t>
  </si>
  <si>
    <t>Fast green</t>
  </si>
  <si>
    <t>Brilliant blue</t>
  </si>
  <si>
    <t>7.1</t>
  </si>
  <si>
    <t>7.2</t>
  </si>
  <si>
    <t>7.3</t>
  </si>
  <si>
    <t>7.4</t>
  </si>
  <si>
    <t>7.5</t>
  </si>
  <si>
    <t>Nước giải khát 
(H24.23)</t>
  </si>
  <si>
    <t>EGCG</t>
  </si>
  <si>
    <t>Nước giải khát 
(H24.24)</t>
  </si>
  <si>
    <t>Kali Sorbat</t>
  </si>
  <si>
    <t>Natri benzoat</t>
  </si>
  <si>
    <t>Tartrazin</t>
  </si>
  <si>
    <t>Sunset Yellow</t>
  </si>
  <si>
    <t>Nước giải khát 
(H24.25)</t>
  </si>
  <si>
    <t>Sucrose</t>
  </si>
  <si>
    <t>Fructose</t>
  </si>
  <si>
    <t>Acid Citri</t>
  </si>
  <si>
    <t>Glucose</t>
  </si>
  <si>
    <t>Độ Brix</t>
  </si>
  <si>
    <t>Nước giải khát (H24.26)</t>
  </si>
  <si>
    <t>P</t>
  </si>
  <si>
    <t xml:space="preserve">K </t>
  </si>
  <si>
    <t>Rượu (H24.27)</t>
  </si>
  <si>
    <t>12.4</t>
  </si>
  <si>
    <t>12.5</t>
  </si>
  <si>
    <t>Aldehyde</t>
  </si>
  <si>
    <t>Este</t>
  </si>
  <si>
    <t>Độ cồn</t>
  </si>
  <si>
    <t>Nước sạch (H24.32)</t>
  </si>
  <si>
    <t>13.1</t>
  </si>
  <si>
    <t>13.2</t>
  </si>
  <si>
    <t>13.3</t>
  </si>
  <si>
    <t>13.4</t>
  </si>
  <si>
    <t>13.5</t>
  </si>
  <si>
    <t>13.6</t>
  </si>
  <si>
    <t>13.7</t>
  </si>
  <si>
    <t>Sunfua</t>
  </si>
  <si>
    <t>Amoni (NH3 và NH4+ tính theo N)</t>
  </si>
  <si>
    <t>Sunphat (SO42-)</t>
  </si>
  <si>
    <t>Nitrit (NO2- tính theo N)</t>
  </si>
  <si>
    <t>Nitrat (NO3- tính theo N)</t>
  </si>
  <si>
    <t>Nước sạch (H24.33)</t>
  </si>
  <si>
    <t xml:space="preserve">Sữa/Sản phẩm dinh dưỡng công thức </t>
  </si>
  <si>
    <t>Thực phẩm dinh dưỡng công thức (H24.05)</t>
  </si>
  <si>
    <t>Sn</t>
  </si>
  <si>
    <t>Sữa (H24.10)</t>
  </si>
  <si>
    <t>17.1</t>
  </si>
  <si>
    <t>17.2</t>
  </si>
  <si>
    <t>17.3</t>
  </si>
  <si>
    <t>17.4</t>
  </si>
  <si>
    <t>Dihydrostreptomycin</t>
  </si>
  <si>
    <t>Spectinomycin</t>
  </si>
  <si>
    <t>Neomycin</t>
  </si>
  <si>
    <t>Sữa bột (H24.34)</t>
  </si>
  <si>
    <t>Lutein</t>
  </si>
  <si>
    <t>IgA</t>
  </si>
  <si>
    <t xml:space="preserve">Cholin </t>
  </si>
  <si>
    <t>Lysin</t>
  </si>
  <si>
    <t>18.1</t>
  </si>
  <si>
    <t>18.2</t>
  </si>
  <si>
    <t>18.3</t>
  </si>
  <si>
    <t>19.1</t>
  </si>
  <si>
    <t>19.2</t>
  </si>
  <si>
    <t>19.3</t>
  </si>
  <si>
    <t>19.4</t>
  </si>
  <si>
    <t>Chất béo</t>
  </si>
  <si>
    <t>20.1</t>
  </si>
  <si>
    <t>20.2</t>
  </si>
  <si>
    <t>20.3</t>
  </si>
  <si>
    <t>22.1</t>
  </si>
  <si>
    <t>22.2</t>
  </si>
  <si>
    <t>22.3</t>
  </si>
  <si>
    <t>22.4</t>
  </si>
  <si>
    <t>26.5</t>
  </si>
  <si>
    <t>Canxi</t>
  </si>
  <si>
    <t>Carbohydrat</t>
  </si>
  <si>
    <t>Tỷ trọng</t>
  </si>
  <si>
    <t>Thực phẩm chức năng/Thực phẩm bảo vệ sức khỏe/Thực phẩm bổ sung</t>
  </si>
  <si>
    <t>Thực phẩm chức năng
(H24.20)</t>
  </si>
  <si>
    <t>Đường</t>
  </si>
  <si>
    <t>Thực phẩm bổ sung 
(H24.28)</t>
  </si>
  <si>
    <t>Cholin</t>
  </si>
  <si>
    <t>Inositol</t>
  </si>
  <si>
    <t>30.1</t>
  </si>
  <si>
    <t>30.2</t>
  </si>
  <si>
    <t>30.3</t>
  </si>
  <si>
    <t>B1</t>
  </si>
  <si>
    <t>B2</t>
  </si>
  <si>
    <t>B6</t>
  </si>
  <si>
    <t>Thịt và sản phẩm thịt (H24.11)</t>
  </si>
  <si>
    <t>Chất béo tổng số</t>
  </si>
  <si>
    <t>Thịt và sản phẩm thịt (H24.18)</t>
  </si>
  <si>
    <t>Thủy hải sản (H24.36)</t>
  </si>
  <si>
    <t>As tổng số</t>
  </si>
  <si>
    <t>Thức ăn chăn nuôi</t>
  </si>
  <si>
    <t>Thức ăn chăn nuôi (premix) (H24.12)</t>
  </si>
  <si>
    <t>B12</t>
  </si>
  <si>
    <t>Thức ăn chăn nuôi (H24.19)</t>
  </si>
  <si>
    <t>Phospho</t>
  </si>
  <si>
    <t>Thức ăn chăn nuôi (H24.35)</t>
  </si>
  <si>
    <t>Tro không tan trong aicd</t>
  </si>
  <si>
    <t>Thực phẩm khác (Ngũ cốc, Kẹo, Bánh, Hạt nêm, Mỳ tôm, Chè, Gia vị, Đồ hộp, Phụ gia thực phẩm, Kem, Cà phê, Rau quả,...)</t>
  </si>
  <si>
    <t>Glucoza tổng số</t>
  </si>
  <si>
    <t>Hao hụt khối lượng ở nhiệt độ 70 độ C dưới áp suất thấp</t>
  </si>
  <si>
    <t>Rau, quả (H24.04)</t>
  </si>
  <si>
    <t>Cà phê hòa tan (H24.03)</t>
  </si>
  <si>
    <t>Kem (H24.04)</t>
  </si>
  <si>
    <t>Bánh (H24.14)</t>
  </si>
  <si>
    <t>Tro không tan trong axit</t>
  </si>
  <si>
    <t>Hạt nêm (H24.15)</t>
  </si>
  <si>
    <t>Guanylat</t>
  </si>
  <si>
    <t>Inosinat</t>
  </si>
  <si>
    <t>Mono natri glutamat</t>
  </si>
  <si>
    <t>Mỳ tôm (H24.16)</t>
  </si>
  <si>
    <t>Dầu thực vật (H24.21)</t>
  </si>
  <si>
    <t>Chỉ số khúc xạ</t>
  </si>
  <si>
    <t>Độ ẩm và hàm lượng chất bay hơi</t>
  </si>
  <si>
    <t>Trị số axit</t>
  </si>
  <si>
    <t>Độ axit</t>
  </si>
  <si>
    <t>Trị số xà phòng</t>
  </si>
  <si>
    <t>Trị số iôt</t>
  </si>
  <si>
    <t>Trị số peoxit</t>
  </si>
  <si>
    <t>Ngũ cốc (H24.22)</t>
  </si>
  <si>
    <t>Bánh (H24.29)</t>
  </si>
  <si>
    <t>Aflatoxin B2</t>
  </si>
  <si>
    <t>Aflatoxin G1</t>
  </si>
  <si>
    <t>Aflatoxin G2</t>
  </si>
  <si>
    <t xml:space="preserve">Aflatoxin tổng số    </t>
  </si>
  <si>
    <t>Cà phê (H24.30)</t>
  </si>
  <si>
    <t>Gia vị (H24.31)</t>
  </si>
  <si>
    <t>Muối (NaCl)</t>
  </si>
  <si>
    <t>Hóa lý:</t>
  </si>
  <si>
    <t>Kim loại:</t>
  </si>
  <si>
    <t>Anion</t>
  </si>
  <si>
    <t>Phẩm màu:</t>
  </si>
  <si>
    <t>Kháng sinh:</t>
  </si>
  <si>
    <t>Chất bổ sung:</t>
  </si>
  <si>
    <t>Hóa chất bảo vệ thực vật:</t>
  </si>
  <si>
    <t>Giá các chương trình thử nghiệm thành thạo áp dụng cho các chương trình có số lượng đăng ký lớn hơn hoặc bằng 5, trong trường hợp chương trình có số lượng đăng ký nhỏ hơn 5 ban tổ chức sẽ liên hệ các PTN đăng ký để hủy hoặc chuyển thành so sánh liên phòng, giá các chương trình so sánh liên phòng sẽ thay đổi so với giá trên.</t>
  </si>
  <si>
    <t>Enrofloxacin</t>
  </si>
  <si>
    <t>Ciprofloxacin</t>
  </si>
  <si>
    <t>Danofloxacin</t>
  </si>
  <si>
    <t>Sarafloxacin</t>
  </si>
  <si>
    <t>4.8</t>
  </si>
  <si>
    <t>10.7</t>
  </si>
  <si>
    <t>Độc tố vi nấm:</t>
  </si>
  <si>
    <t>Ion:</t>
  </si>
  <si>
    <t>Nước sạch (H24.07)</t>
  </si>
  <si>
    <t>PHIẾU ĐĂNG KÝ THAM GIA TNTT HÓA LÝ THÁNG 3 VÀ QUÝ 2 NĂM 2024</t>
  </si>
  <si>
    <t>PTN chúng tôi đăng ký tham  gia các chương trình TNTT hóa lý tháng 3 và quý 2 năm 2024 do Viện Kiểm nghiệm an toàn vệ sinh thực phẩm quốc gia tổ chức như sau:</t>
  </si>
  <si>
    <t>IV</t>
  </si>
  <si>
    <t>15.5</t>
  </si>
  <si>
    <t>15.6</t>
  </si>
  <si>
    <t>18.4</t>
  </si>
  <si>
    <t>18.5</t>
  </si>
  <si>
    <t>19.5</t>
  </si>
  <si>
    <t>20.4</t>
  </si>
  <si>
    <t>20.5</t>
  </si>
  <si>
    <t>21.1</t>
  </si>
  <si>
    <t>21.2</t>
  </si>
  <si>
    <t>21.3</t>
  </si>
  <si>
    <t>21.4</t>
  </si>
  <si>
    <t>23.1</t>
  </si>
  <si>
    <t>23.2</t>
  </si>
  <si>
    <t>23.3</t>
  </si>
  <si>
    <t>23.4</t>
  </si>
  <si>
    <t>24.6</t>
  </si>
  <si>
    <t>24.7</t>
  </si>
  <si>
    <t>25.4</t>
  </si>
  <si>
    <t>25.5</t>
  </si>
  <si>
    <t>25.6</t>
  </si>
  <si>
    <t>27.6</t>
  </si>
  <si>
    <t>29.1</t>
  </si>
  <si>
    <t>29.2</t>
  </si>
  <si>
    <t>29.3</t>
  </si>
  <si>
    <t>29.4</t>
  </si>
  <si>
    <t>29.5</t>
  </si>
  <si>
    <t>31.1</t>
  </si>
  <si>
    <t>31.2</t>
  </si>
  <si>
    <t>31.3</t>
  </si>
  <si>
    <t>31.4</t>
  </si>
  <si>
    <t>31.5</t>
  </si>
  <si>
    <t>31.6</t>
  </si>
  <si>
    <t>32.4</t>
  </si>
  <si>
    <t>32.5</t>
  </si>
  <si>
    <t>32.6</t>
  </si>
  <si>
    <t>32.7</t>
  </si>
  <si>
    <t>32.8</t>
  </si>
  <si>
    <t>33.3</t>
  </si>
  <si>
    <t>33.4</t>
  </si>
  <si>
    <t>33.5</t>
  </si>
  <si>
    <t>33.6</t>
  </si>
  <si>
    <t>34.3</t>
  </si>
  <si>
    <t>34.4</t>
  </si>
  <si>
    <t>34.5</t>
  </si>
  <si>
    <t>35.1</t>
  </si>
  <si>
    <t>35.2</t>
  </si>
  <si>
    <t>35.3</t>
  </si>
  <si>
    <t>35.4</t>
  </si>
  <si>
    <t>36.1</t>
  </si>
  <si>
    <t>36.2</t>
  </si>
  <si>
    <t>36.3</t>
  </si>
  <si>
    <r>
      <t>Với các PTN đăng ký tham gia tháng 3 năm 2024, vui lòng gửi đăng ký cho BTC trước ngày</t>
    </r>
    <r>
      <rPr>
        <b/>
        <sz val="12.5"/>
        <rFont val="Times New Roman"/>
        <family val="1"/>
      </rPr>
      <t xml:space="preserve"> 05/03/2024</t>
    </r>
    <r>
      <rPr>
        <sz val="12.5"/>
        <rFont val="Times New Roman"/>
        <family val="1"/>
      </rPr>
      <t xml:space="preserve">. Với các PTN đăng ký theo từng tháng trong quý 2 vui lòng gửi đăng ký cho BTC trước thời điểm tổ chức chương trình </t>
    </r>
    <r>
      <rPr>
        <b/>
        <sz val="12.5"/>
        <rFont val="Times New Roman"/>
        <family val="1"/>
      </rPr>
      <t>tối thiểu 01 tháng.</t>
    </r>
  </si>
  <si>
    <t>Sữa dạng lỏng (H24.53)</t>
  </si>
  <si>
    <t>17.5</t>
  </si>
  <si>
    <t>Độ acid</t>
  </si>
  <si>
    <t>Brix</t>
  </si>
  <si>
    <t>Đường tổng số</t>
  </si>
  <si>
    <t>17.6</t>
  </si>
  <si>
    <t>17.7</t>
  </si>
  <si>
    <t>17.8</t>
  </si>
  <si>
    <t>17.9</t>
  </si>
  <si>
    <t>17.10</t>
  </si>
  <si>
    <t>17.11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</si>
</sst>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64">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sz val="12.5"/>
      <name val="Times New Roman"/>
      <family val="1"/>
    </font>
    <font>
      <b/>
      <i/>
      <u val="single"/>
      <sz val="12"/>
      <name val="Times New Roman"/>
      <family val="1"/>
    </font>
    <font>
      <i/>
      <sz val="12"/>
      <name val="Times New Roman"/>
      <family val="1"/>
    </font>
    <font>
      <b/>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9"/>
      <name val="Times New Roman"/>
      <family val="1"/>
    </font>
    <font>
      <b/>
      <sz val="12"/>
      <color indexed="10"/>
      <name val="Times New Roman"/>
      <family val="1"/>
    </font>
    <font>
      <b/>
      <sz val="12"/>
      <color indexed="60"/>
      <name val="Times New Roman"/>
      <family val="1"/>
    </font>
    <font>
      <sz val="12"/>
      <color indexed="8"/>
      <name val="Times New Roman"/>
      <family val="1"/>
    </font>
    <font>
      <b/>
      <sz val="12"/>
      <color indexed="9"/>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Times New Roman"/>
      <family val="1"/>
    </font>
    <font>
      <b/>
      <sz val="12"/>
      <color rgb="FFC00000"/>
      <name val="Times New Roman"/>
      <family val="1"/>
    </font>
    <font>
      <sz val="12"/>
      <color theme="1"/>
      <name val="Times New Roman"/>
      <family val="1"/>
    </font>
    <font>
      <b/>
      <sz val="12"/>
      <color theme="1"/>
      <name val="Times New Roman"/>
      <family val="1"/>
    </font>
    <font>
      <sz val="12"/>
      <color theme="0"/>
      <name val="Times New Roman"/>
      <family val="1"/>
    </font>
    <font>
      <b/>
      <sz val="12"/>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color theme="0"/>
      </left>
      <right/>
      <top/>
      <bottom/>
    </border>
    <border>
      <left/>
      <right/>
      <top/>
      <bottom style="medium">
        <color theme="0"/>
      </bottom>
    </border>
    <border>
      <left/>
      <right/>
      <top style="medium">
        <color theme="0"/>
      </top>
      <bottom/>
    </border>
    <border>
      <left style="medium">
        <color theme="0"/>
      </left>
      <right/>
      <top style="medium">
        <color theme="0"/>
      </top>
      <bottom style="medium">
        <color theme="0"/>
      </bottom>
    </border>
    <border>
      <left/>
      <right/>
      <top style="medium">
        <color theme="0"/>
      </top>
      <bottom style="medium">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5">
    <xf numFmtId="0" fontId="0" fillId="0" borderId="0" xfId="0" applyFont="1" applyAlignment="1">
      <alignment/>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1" fillId="0" borderId="0" xfId="0" applyFont="1" applyAlignment="1">
      <alignment horizontal="center" vertical="center" wrapText="1"/>
    </xf>
    <xf numFmtId="0" fontId="17" fillId="33" borderId="10" xfId="0" applyFont="1" applyFill="1" applyBorder="1" applyAlignment="1">
      <alignment horizontal="center" vertical="center" wrapText="1"/>
    </xf>
    <xf numFmtId="0" fontId="58" fillId="10" borderId="10" xfId="0" applyFont="1" applyFill="1" applyBorder="1" applyAlignment="1">
      <alignment horizontal="center" vertical="center" wrapText="1"/>
    </xf>
    <xf numFmtId="0" fontId="5" fillId="0" borderId="10" xfId="0" applyFont="1" applyBorder="1" applyAlignment="1">
      <alignment horizontal="center" vertical="center" wrapText="1"/>
    </xf>
    <xf numFmtId="165" fontId="5" fillId="0" borderId="10" xfId="42" applyNumberFormat="1" applyFont="1" applyFill="1" applyBorder="1" applyAlignment="1" applyProtection="1">
      <alignment horizontal="center" vertical="center" wrapText="1"/>
      <protection/>
    </xf>
    <xf numFmtId="0" fontId="5" fillId="0" borderId="10" xfId="0" applyFont="1" applyBorder="1" applyAlignment="1" quotePrefix="1">
      <alignment horizontal="center" vertical="center" wrapText="1"/>
    </xf>
    <xf numFmtId="0" fontId="59" fillId="10" borderId="10" xfId="0" applyFont="1" applyFill="1" applyBorder="1" applyAlignment="1">
      <alignment horizontal="center" vertical="center" wrapText="1"/>
    </xf>
    <xf numFmtId="0" fontId="59" fillId="10" borderId="10" xfId="0" applyFont="1" applyFill="1" applyBorder="1" applyAlignment="1">
      <alignment horizontal="center" vertical="center"/>
    </xf>
    <xf numFmtId="3" fontId="5" fillId="0" borderId="10" xfId="0" applyNumberFormat="1" applyFont="1" applyBorder="1" applyAlignment="1" quotePrefix="1">
      <alignment horizontal="center" vertical="center" wrapText="1"/>
    </xf>
    <xf numFmtId="0" fontId="5" fillId="0" borderId="0" xfId="0" applyFont="1" applyAlignment="1" quotePrefix="1">
      <alignment horizontal="center" vertical="top" wrapText="1"/>
    </xf>
    <xf numFmtId="0" fontId="5" fillId="0" borderId="0" xfId="0" applyFont="1" applyAlignment="1" quotePrefix="1">
      <alignment horizontal="center" vertical="center" wrapText="1"/>
    </xf>
    <xf numFmtId="0" fontId="5" fillId="0" borderId="0" xfId="0" applyFont="1" applyAlignment="1" applyProtection="1">
      <alignment vertical="center" wrapText="1"/>
      <protection locked="0"/>
    </xf>
    <xf numFmtId="0" fontId="5" fillId="0" borderId="11" xfId="0" applyFont="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60" fillId="0" borderId="10" xfId="0" applyFont="1" applyBorder="1" applyAlignment="1">
      <alignment horizontal="center" vertical="center" wrapText="1"/>
    </xf>
    <xf numFmtId="0" fontId="7" fillId="34" borderId="0" xfId="0" applyFont="1" applyFill="1" applyAlignment="1">
      <alignment horizontal="center" vertical="center" wrapText="1"/>
    </xf>
    <xf numFmtId="0" fontId="8" fillId="35" borderId="12" xfId="0" applyFont="1" applyFill="1" applyBorder="1" applyAlignment="1">
      <alignment horizontal="center" vertical="center"/>
    </xf>
    <xf numFmtId="0" fontId="60" fillId="0" borderId="10" xfId="0"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10" xfId="0" applyFont="1" applyBorder="1" applyAlignment="1" quotePrefix="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23" xfId="0" applyFont="1" applyBorder="1" applyAlignment="1" quotePrefix="1">
      <alignment horizontal="left" vertical="center" wrapText="1"/>
    </xf>
    <xf numFmtId="0" fontId="8" fillId="0" borderId="24" xfId="0" applyFont="1" applyBorder="1" applyAlignment="1" quotePrefix="1">
      <alignment horizontal="left" vertical="center" wrapText="1"/>
    </xf>
    <xf numFmtId="0" fontId="8" fillId="0" borderId="25" xfId="0" applyFont="1" applyBorder="1" applyAlignment="1" quotePrefix="1">
      <alignment horizontal="left" vertical="center" wrapText="1"/>
    </xf>
    <xf numFmtId="0" fontId="60" fillId="0" borderId="21"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12" xfId="0" applyFont="1" applyBorder="1" applyAlignment="1">
      <alignment horizontal="center"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10" xfId="0" applyFont="1" applyBorder="1" applyAlignment="1">
      <alignment horizontal="center" vertical="center" wrapText="1"/>
    </xf>
    <xf numFmtId="165" fontId="5" fillId="0" borderId="13" xfId="42" applyNumberFormat="1" applyFont="1" applyFill="1" applyBorder="1" applyAlignment="1" applyProtection="1">
      <alignment horizontal="center" vertical="center" wrapText="1"/>
      <protection/>
    </xf>
    <xf numFmtId="165" fontId="5" fillId="0" borderId="16" xfId="42" applyNumberFormat="1" applyFont="1" applyFill="1" applyBorder="1" applyAlignment="1" applyProtection="1">
      <alignment horizontal="center" vertical="center" wrapText="1"/>
      <protection/>
    </xf>
    <xf numFmtId="165" fontId="5" fillId="0" borderId="18" xfId="42" applyNumberFormat="1" applyFont="1" applyFill="1" applyBorder="1" applyAlignment="1" applyProtection="1">
      <alignment horizontal="center" vertical="center" wrapText="1"/>
      <protection/>
    </xf>
    <xf numFmtId="0" fontId="5" fillId="0" borderId="23" xfId="0" applyFont="1" applyBorder="1" applyAlignment="1" quotePrefix="1">
      <alignment horizontal="left" vertical="center" wrapText="1"/>
    </xf>
    <xf numFmtId="0" fontId="5" fillId="0" borderId="25" xfId="0" applyFont="1" applyBorder="1" applyAlignment="1" quotePrefix="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165" fontId="5" fillId="0" borderId="21" xfId="42" applyNumberFormat="1" applyFont="1" applyFill="1" applyBorder="1" applyAlignment="1" applyProtection="1">
      <alignment horizontal="center" vertical="center" wrapText="1"/>
      <protection/>
    </xf>
    <xf numFmtId="165" fontId="5" fillId="0" borderId="22" xfId="42" applyNumberFormat="1" applyFont="1" applyFill="1" applyBorder="1" applyAlignment="1" applyProtection="1">
      <alignment horizontal="center" vertical="center" wrapText="1"/>
      <protection/>
    </xf>
    <xf numFmtId="165" fontId="5" fillId="0" borderId="12" xfId="42" applyNumberFormat="1" applyFont="1" applyFill="1" applyBorder="1" applyAlignment="1" applyProtection="1">
      <alignment horizontal="center" vertical="center" wrapText="1"/>
      <protection/>
    </xf>
    <xf numFmtId="165" fontId="5" fillId="0" borderId="14" xfId="42" applyNumberFormat="1" applyFont="1" applyFill="1" applyBorder="1" applyAlignment="1" applyProtection="1">
      <alignment horizontal="center" vertical="center" wrapText="1"/>
      <protection/>
    </xf>
    <xf numFmtId="165" fontId="5" fillId="0" borderId="15" xfId="42" applyNumberFormat="1" applyFont="1" applyFill="1" applyBorder="1" applyAlignment="1" applyProtection="1">
      <alignment horizontal="center" vertical="center" wrapText="1"/>
      <protection/>
    </xf>
    <xf numFmtId="165" fontId="5" fillId="0" borderId="0" xfId="42" applyNumberFormat="1" applyFont="1" applyFill="1" applyBorder="1" applyAlignment="1" applyProtection="1">
      <alignment horizontal="center" vertical="center" wrapText="1"/>
      <protection/>
    </xf>
    <xf numFmtId="165" fontId="5" fillId="0" borderId="17" xfId="42" applyNumberFormat="1" applyFont="1" applyFill="1" applyBorder="1" applyAlignment="1" applyProtection="1">
      <alignment horizontal="center" vertical="center" wrapText="1"/>
      <protection/>
    </xf>
    <xf numFmtId="165" fontId="5" fillId="0" borderId="19" xfId="42" applyNumberFormat="1" applyFont="1" applyFill="1" applyBorder="1" applyAlignment="1" applyProtection="1">
      <alignment horizontal="center" vertical="center" wrapText="1"/>
      <protection/>
    </xf>
    <xf numFmtId="165" fontId="5" fillId="0" borderId="20" xfId="42" applyNumberFormat="1" applyFont="1" applyFill="1" applyBorder="1" applyAlignment="1" applyProtection="1">
      <alignment horizontal="center" vertical="center" wrapText="1"/>
      <protection/>
    </xf>
    <xf numFmtId="0" fontId="61" fillId="34" borderId="23" xfId="0" applyFont="1" applyFill="1" applyBorder="1" applyAlignment="1">
      <alignment horizontal="left" vertical="center" wrapText="1"/>
    </xf>
    <xf numFmtId="0" fontId="61" fillId="34" borderId="24" xfId="0" applyFont="1" applyFill="1" applyBorder="1" applyAlignment="1">
      <alignment horizontal="left" vertical="center" wrapText="1"/>
    </xf>
    <xf numFmtId="0" fontId="61" fillId="34" borderId="25" xfId="0" applyFont="1" applyFill="1" applyBorder="1" applyAlignment="1">
      <alignment horizontal="left" vertical="center" wrapText="1"/>
    </xf>
    <xf numFmtId="0" fontId="60" fillId="34" borderId="21"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60" fillId="34" borderId="12" xfId="0" applyFont="1" applyFill="1" applyBorder="1" applyAlignment="1">
      <alignment horizontal="center" vertical="center" wrapText="1"/>
    </xf>
    <xf numFmtId="165" fontId="5" fillId="34" borderId="21" xfId="0" applyNumberFormat="1" applyFont="1" applyFill="1" applyBorder="1" applyAlignment="1">
      <alignment horizontal="center" vertical="center" wrapText="1"/>
    </xf>
    <xf numFmtId="3" fontId="60" fillId="0" borderId="10" xfId="0" applyNumberFormat="1" applyFont="1" applyBorder="1" applyAlignment="1">
      <alignment horizontal="center" vertical="center" wrapText="1"/>
    </xf>
    <xf numFmtId="0" fontId="60" fillId="0" borderId="23" xfId="0" applyFont="1" applyBorder="1" applyAlignment="1">
      <alignment horizontal="left" vertical="center" wrapText="1"/>
    </xf>
    <xf numFmtId="0" fontId="60" fillId="0" borderId="25" xfId="0" applyFont="1" applyBorder="1" applyAlignment="1">
      <alignment horizontal="left" vertical="center" wrapText="1"/>
    </xf>
    <xf numFmtId="0" fontId="5" fillId="0" borderId="10" xfId="0" applyFont="1" applyBorder="1" applyAlignment="1">
      <alignment horizontal="left" vertical="center" wrapText="1"/>
    </xf>
    <xf numFmtId="0" fontId="60" fillId="0" borderId="10" xfId="0" applyFont="1" applyBorder="1" applyAlignment="1">
      <alignment horizontal="left" vertical="center" wrapText="1"/>
    </xf>
    <xf numFmtId="0" fontId="8" fillId="35" borderId="13" xfId="0" applyFont="1" applyFill="1" applyBorder="1" applyAlignment="1">
      <alignment horizontal="left" vertical="center" wrapText="1"/>
    </xf>
    <xf numFmtId="0" fontId="8" fillId="35" borderId="14" xfId="0" applyFont="1" applyFill="1" applyBorder="1" applyAlignment="1">
      <alignment horizontal="left" vertical="center" wrapText="1"/>
    </xf>
    <xf numFmtId="0" fontId="60"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9" fillId="10" borderId="10" xfId="0" applyFont="1" applyFill="1" applyBorder="1" applyAlignment="1">
      <alignment horizontal="left" vertical="center"/>
    </xf>
    <xf numFmtId="0" fontId="5" fillId="0" borderId="24" xfId="0" applyFont="1" applyBorder="1" applyAlignment="1" quotePrefix="1">
      <alignment horizontal="left" vertical="center" wrapText="1"/>
    </xf>
    <xf numFmtId="165" fontId="5" fillId="0" borderId="10" xfId="42" applyNumberFormat="1" applyFont="1" applyFill="1" applyBorder="1" applyAlignment="1" applyProtection="1">
      <alignment horizontal="center" vertical="center" wrapText="1"/>
      <protection/>
    </xf>
    <xf numFmtId="0" fontId="58" fillId="10" borderId="10" xfId="0" applyFont="1" applyFill="1" applyBorder="1" applyAlignment="1">
      <alignment horizontal="left" vertical="center" wrapText="1"/>
    </xf>
    <xf numFmtId="0" fontId="8" fillId="0" borderId="10" xfId="0" applyFont="1" applyBorder="1" applyAlignment="1" quotePrefix="1">
      <alignment horizontal="left" vertical="center" wrapText="1"/>
    </xf>
    <xf numFmtId="0" fontId="8" fillId="34" borderId="23" xfId="0" applyFont="1" applyFill="1" applyBorder="1" applyAlignment="1">
      <alignment horizontal="left" vertical="center" wrapText="1"/>
    </xf>
    <xf numFmtId="0" fontId="8" fillId="34" borderId="24" xfId="0" applyFont="1" applyFill="1" applyBorder="1" applyAlignment="1">
      <alignment horizontal="left" vertical="center" wrapText="1"/>
    </xf>
    <xf numFmtId="0" fontId="8" fillId="34" borderId="25" xfId="0" applyFont="1" applyFill="1" applyBorder="1" applyAlignment="1">
      <alignment horizontal="left" vertical="center" wrapText="1"/>
    </xf>
    <xf numFmtId="0" fontId="5" fillId="0" borderId="10" xfId="0" applyFont="1" applyBorder="1" applyAlignment="1" quotePrefix="1">
      <alignment vertical="center" wrapText="1"/>
    </xf>
    <xf numFmtId="0" fontId="5" fillId="0" borderId="0" xfId="0" applyFont="1" applyAlignment="1">
      <alignment horizontal="center" vertical="center" wrapText="1"/>
    </xf>
    <xf numFmtId="0" fontId="59" fillId="10" borderId="10" xfId="0" applyFont="1" applyFill="1" applyBorder="1" applyAlignment="1">
      <alignment horizontal="left" vertical="center" wrapText="1"/>
    </xf>
    <xf numFmtId="0" fontId="5" fillId="0" borderId="0" xfId="0" applyFont="1" applyAlignment="1">
      <alignment horizontal="left" vertical="center" wrapText="1"/>
    </xf>
    <xf numFmtId="0" fontId="11"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165" fontId="6" fillId="0" borderId="10" xfId="42" applyNumberFormat="1" applyFont="1" applyFill="1" applyBorder="1" applyAlignment="1" applyProtection="1">
      <alignment horizontal="center" vertical="center" wrapText="1"/>
      <protection/>
    </xf>
    <xf numFmtId="0" fontId="5" fillId="0" borderId="0" xfId="0" applyFont="1" applyAlignment="1">
      <alignment horizontal="justify" vertical="center" wrapText="1"/>
    </xf>
    <xf numFmtId="0" fontId="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center" vertical="center" wrapText="1"/>
    </xf>
    <xf numFmtId="0" fontId="16" fillId="0" borderId="0" xfId="0" applyFont="1" applyAlignment="1" applyProtection="1">
      <alignment horizontal="center" vertical="center" wrapText="1"/>
      <protection locked="0"/>
    </xf>
    <xf numFmtId="0" fontId="5" fillId="0" borderId="24"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8" fillId="0" borderId="0" xfId="0" applyFont="1" applyAlignment="1">
      <alignment horizontal="justify" vertical="center" wrapText="1"/>
    </xf>
    <xf numFmtId="0" fontId="5" fillId="0" borderId="0" xfId="0" applyFont="1" applyAlignment="1">
      <alignment horizontal="left" vertical="top" wrapText="1"/>
    </xf>
    <xf numFmtId="0" fontId="13" fillId="0" borderId="0" xfId="0" applyFont="1" applyAlignment="1" applyProtection="1">
      <alignment horizontal="center" vertical="center" wrapText="1"/>
      <protection locked="0"/>
    </xf>
    <xf numFmtId="0" fontId="5" fillId="0" borderId="0" xfId="0" applyFont="1" applyAlignment="1">
      <alignment horizontal="justify" vertical="top" wrapText="1"/>
    </xf>
    <xf numFmtId="0" fontId="9" fillId="0" borderId="0" xfId="0" applyFont="1" applyAlignment="1" applyProtection="1">
      <alignment horizontal="center" vertical="center" wrapText="1"/>
      <protection locked="0"/>
    </xf>
    <xf numFmtId="0" fontId="10" fillId="0" borderId="26" xfId="52" applyNumberFormat="1" applyFont="1" applyFill="1" applyBorder="1" applyAlignment="1" applyProtection="1">
      <alignment horizontal="center" vertical="center" wrapText="1"/>
      <protection locked="0"/>
    </xf>
    <xf numFmtId="0" fontId="10" fillId="0" borderId="0" xfId="52" applyNumberFormat="1" applyFont="1" applyFill="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0" fontId="9" fillId="0" borderId="0" xfId="0" applyFont="1" applyAlignment="1">
      <alignment horizontal="left" vertical="center" wrapText="1"/>
    </xf>
    <xf numFmtId="0" fontId="9" fillId="0" borderId="0" xfId="0" applyFont="1" applyAlignment="1" applyProtection="1">
      <alignment horizontal="justify" vertical="center" wrapText="1"/>
      <protection locked="0"/>
    </xf>
    <xf numFmtId="49" fontId="9" fillId="0" borderId="0" xfId="0" applyNumberFormat="1" applyFont="1" applyAlignment="1" applyProtection="1">
      <alignment horizontal="center" vertical="center" wrapText="1"/>
      <protection locked="0"/>
    </xf>
    <xf numFmtId="0" fontId="12" fillId="0" borderId="0" xfId="0" applyFont="1" applyAlignment="1" applyProtection="1">
      <alignment horizontal="justify" vertical="center" wrapText="1"/>
      <protection locked="0"/>
    </xf>
    <xf numFmtId="0" fontId="8" fillId="0" borderId="0" xfId="0" applyFont="1" applyAlignment="1">
      <alignment horizontal="left" vertical="center" wrapText="1"/>
    </xf>
    <xf numFmtId="49" fontId="12" fillId="0" borderId="0" xfId="0" applyNumberFormat="1" applyFont="1" applyAlignment="1" applyProtection="1">
      <alignment horizontal="center" vertical="center" wrapText="1"/>
      <protection locked="0"/>
    </xf>
    <xf numFmtId="0" fontId="6" fillId="0" borderId="0" xfId="0" applyFont="1" applyAlignment="1">
      <alignment horizontal="center" vertical="center" wrapText="1"/>
    </xf>
    <xf numFmtId="0" fontId="4" fillId="0" borderId="0" xfId="0" applyFont="1" applyAlignment="1">
      <alignment horizontal="center" vertical="center" wrapText="1"/>
    </xf>
    <xf numFmtId="49" fontId="9" fillId="0" borderId="28" xfId="0" applyNumberFormat="1" applyFont="1" applyBorder="1" applyAlignment="1" applyProtection="1">
      <alignment horizontal="justify" vertical="center" wrapText="1"/>
      <protection locked="0"/>
    </xf>
    <xf numFmtId="0" fontId="17" fillId="33" borderId="10" xfId="0" applyFont="1" applyFill="1" applyBorder="1" applyAlignment="1">
      <alignment horizontal="center" vertical="center" wrapText="1"/>
    </xf>
    <xf numFmtId="49" fontId="12" fillId="0" borderId="28" xfId="0" applyNumberFormat="1" applyFont="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8" fillId="34" borderId="10" xfId="0" applyFont="1" applyFill="1" applyBorder="1" applyAlignment="1">
      <alignment horizontal="left" vertical="center" wrapText="1"/>
    </xf>
    <xf numFmtId="0" fontId="5" fillId="0" borderId="10" xfId="0" applyFont="1" applyBorder="1" applyAlignment="1">
      <alignment horizontal="center" vertical="center"/>
    </xf>
    <xf numFmtId="3" fontId="5" fillId="0" borderId="13" xfId="42" applyNumberFormat="1" applyFont="1" applyFill="1" applyBorder="1" applyAlignment="1" applyProtection="1">
      <alignment horizontal="center" vertical="center" wrapText="1"/>
      <protection/>
    </xf>
    <xf numFmtId="3" fontId="5" fillId="0" borderId="14" xfId="42" applyNumberFormat="1" applyFont="1" applyFill="1" applyBorder="1" applyAlignment="1" applyProtection="1">
      <alignment horizontal="center" vertical="center" wrapText="1"/>
      <protection/>
    </xf>
    <xf numFmtId="3" fontId="5" fillId="0" borderId="15" xfId="42" applyNumberFormat="1" applyFont="1" applyFill="1" applyBorder="1" applyAlignment="1" applyProtection="1">
      <alignment horizontal="center" vertical="center" wrapText="1"/>
      <protection/>
    </xf>
    <xf numFmtId="3" fontId="5" fillId="0" borderId="16" xfId="42" applyNumberFormat="1" applyFont="1" applyFill="1" applyBorder="1" applyAlignment="1" applyProtection="1">
      <alignment horizontal="center" vertical="center" wrapText="1"/>
      <protection/>
    </xf>
    <xf numFmtId="3" fontId="5" fillId="0" borderId="0" xfId="42" applyNumberFormat="1" applyFont="1" applyFill="1" applyBorder="1" applyAlignment="1" applyProtection="1">
      <alignment horizontal="center" vertical="center" wrapText="1"/>
      <protection/>
    </xf>
    <xf numFmtId="3" fontId="5" fillId="0" borderId="17" xfId="42" applyNumberFormat="1" applyFont="1" applyFill="1" applyBorder="1" applyAlignment="1" applyProtection="1">
      <alignment horizontal="center" vertical="center" wrapText="1"/>
      <protection/>
    </xf>
    <xf numFmtId="3" fontId="5" fillId="0" borderId="10" xfId="42" applyNumberFormat="1" applyFont="1" applyFill="1" applyBorder="1" applyAlignment="1" applyProtection="1">
      <alignment horizontal="center" vertical="center" wrapText="1"/>
      <protection/>
    </xf>
    <xf numFmtId="0" fontId="60" fillId="0" borderId="10"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3" fontId="5" fillId="0" borderId="18" xfId="42" applyNumberFormat="1" applyFont="1" applyFill="1" applyBorder="1" applyAlignment="1" applyProtection="1">
      <alignment horizontal="center" vertical="center" wrapText="1"/>
      <protection/>
    </xf>
    <xf numFmtId="3" fontId="5" fillId="0" borderId="19" xfId="42" applyNumberFormat="1" applyFont="1" applyFill="1" applyBorder="1" applyAlignment="1" applyProtection="1">
      <alignment horizontal="center" vertical="center" wrapText="1"/>
      <protection/>
    </xf>
    <xf numFmtId="3" fontId="5" fillId="0" borderId="20" xfId="42" applyNumberFormat="1" applyFont="1" applyFill="1" applyBorder="1" applyAlignment="1" applyProtection="1">
      <alignment horizontal="center" vertical="center" wrapText="1"/>
      <protection/>
    </xf>
    <xf numFmtId="0" fontId="61" fillId="0" borderId="23" xfId="0" applyFont="1" applyBorder="1" applyAlignment="1">
      <alignment horizontal="left" vertical="center" wrapText="1"/>
    </xf>
    <xf numFmtId="0" fontId="61" fillId="0" borderId="24" xfId="0" applyFont="1" applyBorder="1" applyAlignment="1">
      <alignment horizontal="left" vertical="center" wrapText="1"/>
    </xf>
    <xf numFmtId="0" fontId="61" fillId="0" borderId="25" xfId="0" applyFont="1" applyBorder="1" applyAlignment="1">
      <alignment horizontal="left" vertical="center" wrapText="1"/>
    </xf>
    <xf numFmtId="0" fontId="12" fillId="0" borderId="0" xfId="0" applyFont="1" applyAlignment="1" applyProtection="1">
      <alignment horizontal="center" vertical="center" wrapText="1"/>
      <protection locked="0"/>
    </xf>
    <xf numFmtId="0" fontId="5" fillId="0" borderId="11" xfId="0" applyFont="1" applyBorder="1" applyAlignment="1">
      <alignment horizontal="center" vertical="center" wrapText="1"/>
    </xf>
    <xf numFmtId="0" fontId="9" fillId="0" borderId="0" xfId="0" applyFont="1" applyAlignment="1" applyProtection="1">
      <alignment horizontal="left" vertical="center" wrapText="1"/>
      <protection locked="0"/>
    </xf>
    <xf numFmtId="49" fontId="11" fillId="0" borderId="29" xfId="0" applyNumberFormat="1" applyFont="1" applyBorder="1" applyAlignment="1" applyProtection="1">
      <alignment horizontal="center" vertical="center" wrapText="1"/>
      <protection locked="0"/>
    </xf>
    <xf numFmtId="49" fontId="11" fillId="0" borderId="30" xfId="0" applyNumberFormat="1" applyFont="1" applyBorder="1" applyAlignment="1" applyProtection="1">
      <alignment horizontal="center" vertical="center" wrapText="1"/>
      <protection locked="0"/>
    </xf>
    <xf numFmtId="0" fontId="5" fillId="0" borderId="23" xfId="0" applyFont="1" applyBorder="1" applyAlignment="1" quotePrefix="1">
      <alignment horizontal="center" vertical="center" wrapText="1"/>
    </xf>
    <xf numFmtId="0" fontId="5" fillId="0" borderId="24" xfId="0" applyFont="1" applyBorder="1" applyAlignment="1" quotePrefix="1">
      <alignment horizontal="center" vertical="center" wrapText="1"/>
    </xf>
    <xf numFmtId="0" fontId="5" fillId="0" borderId="25" xfId="0" applyFont="1" applyBorder="1" applyAlignment="1" quotePrefix="1">
      <alignment horizontal="center" vertical="center" wrapText="1"/>
    </xf>
    <xf numFmtId="3" fontId="60" fillId="0" borderId="13" xfId="0" applyNumberFormat="1" applyFont="1" applyBorder="1" applyAlignment="1">
      <alignment horizontal="center" vertical="center" wrapText="1"/>
    </xf>
    <xf numFmtId="3" fontId="60" fillId="0" borderId="14" xfId="0" applyNumberFormat="1" applyFont="1" applyBorder="1" applyAlignment="1">
      <alignment horizontal="center" vertical="center" wrapText="1"/>
    </xf>
    <xf numFmtId="3" fontId="60" fillId="0" borderId="15" xfId="0" applyNumberFormat="1" applyFont="1" applyBorder="1" applyAlignment="1">
      <alignment horizontal="center" vertical="center" wrapText="1"/>
    </xf>
    <xf numFmtId="3" fontId="60" fillId="0" borderId="16" xfId="0" applyNumberFormat="1" applyFont="1" applyBorder="1" applyAlignment="1">
      <alignment horizontal="center" vertical="center" wrapText="1"/>
    </xf>
    <xf numFmtId="3" fontId="60" fillId="0" borderId="0" xfId="0" applyNumberFormat="1" applyFont="1" applyBorder="1" applyAlignment="1">
      <alignment horizontal="center" vertical="center" wrapText="1"/>
    </xf>
    <xf numFmtId="3" fontId="60" fillId="0" borderId="17" xfId="0" applyNumberFormat="1" applyFont="1" applyBorder="1" applyAlignment="1">
      <alignment horizontal="center" vertical="center" wrapText="1"/>
    </xf>
    <xf numFmtId="3" fontId="60" fillId="0" borderId="18" xfId="0" applyNumberFormat="1" applyFont="1" applyBorder="1" applyAlignment="1">
      <alignment horizontal="center" vertical="center" wrapText="1"/>
    </xf>
    <xf numFmtId="3" fontId="60" fillId="0" borderId="19" xfId="0" applyNumberFormat="1" applyFont="1" applyBorder="1" applyAlignment="1">
      <alignment horizontal="center" vertical="center" wrapText="1"/>
    </xf>
    <xf numFmtId="3" fontId="60" fillId="0" borderId="20" xfId="0" applyNumberFormat="1" applyFont="1" applyBorder="1" applyAlignment="1">
      <alignment horizontal="center" vertical="center" wrapText="1"/>
    </xf>
    <xf numFmtId="0" fontId="62" fillId="0" borderId="10" xfId="0" applyFont="1" applyBorder="1" applyAlignment="1" applyProtection="1">
      <alignment vertical="center" wrapText="1"/>
      <protection hidden="1" locked="0"/>
    </xf>
    <xf numFmtId="0" fontId="63" fillId="0" borderId="10" xfId="0" applyFont="1" applyBorder="1" applyAlignment="1" applyProtection="1">
      <alignment vertical="center" wrapText="1"/>
      <protection hidden="1" locked="0"/>
    </xf>
    <xf numFmtId="0" fontId="62" fillId="0" borderId="10" xfId="0" applyFont="1" applyBorder="1" applyAlignment="1" applyProtection="1">
      <alignment horizontal="center" vertical="center" wrapText="1"/>
      <protection hidden="1" locked="0"/>
    </xf>
    <xf numFmtId="0" fontId="63" fillId="0" borderId="10" xfId="0" applyFont="1" applyBorder="1" applyAlignment="1" applyProtection="1" quotePrefix="1">
      <alignment vertical="center" wrapText="1"/>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8">
    <dxf>
      <font>
        <b/>
        <i val="0"/>
        <color rgb="FF002060"/>
      </font>
      <fill>
        <patternFill>
          <bgColor theme="9" tint="0.7999799847602844"/>
        </patternFill>
      </fill>
    </dxf>
    <dxf>
      <font>
        <b/>
        <i val="0"/>
        <color rgb="FF002060"/>
      </font>
      <fill>
        <patternFill>
          <bgColor theme="9" tint="0.7999799847602844"/>
        </patternFill>
      </fill>
    </dxf>
    <dxf>
      <font>
        <b/>
        <i val="0"/>
        <color rgb="FF002060"/>
      </font>
      <fill>
        <patternFill>
          <bgColor theme="9" tint="0.7999799847602844"/>
        </patternFill>
      </fill>
    </dxf>
    <dxf>
      <font>
        <b/>
        <i val="0"/>
        <color rgb="FF002060"/>
      </font>
      <fill>
        <patternFill>
          <bgColor theme="9" tint="0.7999799847602844"/>
        </patternFill>
      </fill>
    </dxf>
    <dxf>
      <font>
        <b val="0"/>
        <i/>
        <color theme="7" tint="-0.4999699890613556"/>
      </font>
    </dxf>
    <dxf>
      <font>
        <color theme="5" tint="-0.4999699890613556"/>
      </font>
      <fill>
        <patternFill>
          <bgColor theme="3" tint="0.7999799847602844"/>
        </patternFill>
      </fill>
    </dxf>
    <dxf>
      <font>
        <color theme="5" tint="-0.4999699890613556"/>
      </font>
      <fill>
        <patternFill>
          <bgColor theme="2" tint="-0.09994000196456909"/>
        </patternFill>
      </fill>
    </dxf>
    <dxf>
      <font>
        <color theme="7" tint="-0.4999699890613556"/>
      </font>
    </dxf>
    <dxf>
      <font>
        <b val="0"/>
        <i val="0"/>
        <color theme="5" tint="-0.4999699890613556"/>
      </font>
      <fill>
        <patternFill>
          <bgColor theme="4" tint="0.7999799847602844"/>
        </patternFill>
      </fill>
    </dxf>
    <dxf>
      <font>
        <color theme="5" tint="-0.4999699890613556"/>
      </font>
      <fill>
        <patternFill>
          <bgColor theme="2" tint="-0.09994000196456909"/>
        </patternFill>
      </fill>
    </dxf>
    <dxf>
      <font>
        <color theme="6" tint="-0.4999699890613556"/>
      </font>
      <fill>
        <patternFill>
          <bgColor theme="5" tint="0.7999799847602844"/>
        </patternFill>
      </fill>
    </dxf>
    <dxf>
      <font>
        <color theme="6" tint="-0.4999699890613556"/>
      </font>
      <fill>
        <patternFill>
          <bgColor theme="5" tint="0.7999799847602844"/>
        </patternFill>
      </fill>
    </dxf>
    <dxf>
      <font>
        <color rgb="FFC00000"/>
      </font>
      <fill>
        <patternFill>
          <bgColor theme="2" tint="-0.09994000196456909"/>
        </patternFill>
      </fill>
    </dxf>
    <dxf>
      <font>
        <color rgb="FFC00000"/>
      </font>
      <fill>
        <patternFill>
          <bgColor theme="0" tint="-0.04997999966144562"/>
        </patternFill>
      </fill>
    </dxf>
    <dxf>
      <font>
        <color rgb="FFC00000"/>
      </font>
      <fill>
        <patternFill>
          <bgColor theme="0" tint="-0.04997999966144562"/>
        </patternFill>
      </fill>
    </dxf>
    <dxf>
      <font>
        <b/>
        <i val="0"/>
        <color rgb="FF0070C0"/>
      </font>
      <fill>
        <patternFill>
          <bgColor theme="4" tint="0.7999799847602844"/>
        </patternFill>
      </fill>
    </dxf>
    <dxf>
      <font>
        <b/>
        <i val="0"/>
        <color rgb="FF0070C0"/>
      </font>
      <fill>
        <patternFill>
          <bgColor theme="4" tint="0.5999600291252136"/>
        </patternFill>
      </fill>
    </dxf>
    <dxf>
      <font>
        <b/>
        <i val="0"/>
        <color rgb="FF0070C0"/>
      </font>
      <fill>
        <patternFill>
          <bgColor theme="3" tint="0.7999799847602844"/>
        </patternFill>
      </fill>
    </dxf>
    <dxf>
      <font>
        <b/>
        <i val="0"/>
        <color rgb="FF00B050"/>
      </font>
      <fill>
        <patternFill>
          <bgColor theme="7" tint="0.7999799847602844"/>
        </patternFill>
      </fill>
    </dxf>
    <dxf>
      <font>
        <b/>
        <i val="0"/>
      </font>
      <fill>
        <patternFill>
          <bgColor theme="2" tint="-0.09994000196456909"/>
        </patternFill>
      </fill>
    </dxf>
    <dxf>
      <font>
        <b/>
        <i val="0"/>
        <color rgb="FF7030A0"/>
      </font>
      <fill>
        <patternFill>
          <bgColor theme="2" tint="-0.09994000196456909"/>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C00000"/>
      </font>
      <fill>
        <patternFill>
          <bgColor theme="8" tint="0.5999600291252136"/>
        </patternFill>
      </fill>
    </dxf>
    <dxf>
      <font>
        <b/>
        <i val="0"/>
        <color rgb="FFC00000"/>
      </font>
      <fill>
        <patternFill>
          <bgColor theme="8" tint="0.5999600291252136"/>
        </patternFill>
      </fill>
    </dxf>
    <dxf>
      <font>
        <b/>
        <i val="0"/>
        <color rgb="FFC00000"/>
      </font>
      <fill>
        <patternFill>
          <bgColor theme="8"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i val="0"/>
        <color rgb="FF7030A0"/>
      </font>
      <fill>
        <patternFill>
          <bgColor theme="5" tint="0.7999799847602844"/>
        </patternFill>
      </fill>
      <border/>
    </dxf>
    <dxf>
      <font>
        <b/>
        <i val="0"/>
        <color rgb="FFC00000"/>
      </font>
      <fill>
        <patternFill>
          <bgColor theme="8" tint="0.7999799847602844"/>
        </patternFill>
      </fill>
      <border/>
    </dxf>
    <dxf>
      <font>
        <b/>
        <i val="0"/>
        <color rgb="FFC00000"/>
      </font>
      <fill>
        <patternFill>
          <bgColor theme="8" tint="0.5999600291252136"/>
        </patternFill>
      </fill>
      <border/>
    </dxf>
    <dxf>
      <font>
        <b/>
        <i val="0"/>
        <color rgb="FF002060"/>
      </font>
      <fill>
        <patternFill>
          <bgColor theme="9" tint="0.5999600291252136"/>
        </patternFill>
      </fill>
      <border/>
    </dxf>
    <dxf>
      <font>
        <b/>
        <i val="0"/>
        <color rgb="FF7030A0"/>
      </font>
      <fill>
        <patternFill>
          <bgColor theme="2" tint="-0.09994000196456909"/>
        </patternFill>
      </fill>
      <border/>
    </dxf>
    <dxf>
      <font>
        <b/>
        <i val="0"/>
      </font>
      <fill>
        <patternFill>
          <bgColor theme="2" tint="-0.09994000196456909"/>
        </patternFill>
      </fill>
      <border/>
    </dxf>
    <dxf>
      <font>
        <b/>
        <i val="0"/>
        <color rgb="FF00B050"/>
      </font>
      <fill>
        <patternFill>
          <bgColor theme="7" tint="0.7999799847602844"/>
        </patternFill>
      </fill>
      <border/>
    </dxf>
    <dxf>
      <font>
        <b/>
        <i val="0"/>
        <color rgb="FF0070C0"/>
      </font>
      <fill>
        <patternFill>
          <bgColor theme="3" tint="0.7999799847602844"/>
        </patternFill>
      </fill>
      <border/>
    </dxf>
    <dxf>
      <font>
        <b/>
        <i val="0"/>
        <color rgb="FF0070C0"/>
      </font>
      <fill>
        <patternFill>
          <bgColor theme="4" tint="0.5999600291252136"/>
        </patternFill>
      </fill>
      <border/>
    </dxf>
    <dxf>
      <font>
        <b/>
        <i val="0"/>
        <color rgb="FF0070C0"/>
      </font>
      <fill>
        <patternFill>
          <bgColor theme="4" tint="0.7999799847602844"/>
        </patternFill>
      </fill>
      <border/>
    </dxf>
    <dxf>
      <font>
        <color rgb="FFC00000"/>
      </font>
      <fill>
        <patternFill>
          <bgColor theme="0" tint="-0.04997999966144562"/>
        </patternFill>
      </fill>
      <border/>
    </dxf>
    <dxf>
      <font>
        <color rgb="FFC00000"/>
      </font>
      <fill>
        <patternFill>
          <bgColor theme="2" tint="-0.09994000196456909"/>
        </patternFill>
      </fill>
      <border/>
    </dxf>
    <dxf>
      <font>
        <color theme="6" tint="-0.4999699890613556"/>
      </font>
      <fill>
        <patternFill>
          <bgColor theme="5" tint="0.7999799847602844"/>
        </patternFill>
      </fill>
      <border/>
    </dxf>
    <dxf>
      <font>
        <color theme="5" tint="-0.4999699890613556"/>
      </font>
      <fill>
        <patternFill>
          <bgColor theme="2" tint="-0.09994000196456909"/>
        </patternFill>
      </fill>
      <border/>
    </dxf>
    <dxf>
      <font>
        <b val="0"/>
        <i val="0"/>
        <color theme="5" tint="-0.4999699890613556"/>
      </font>
      <fill>
        <patternFill>
          <bgColor theme="4" tint="0.7999799847602844"/>
        </patternFill>
      </fill>
      <border/>
    </dxf>
    <dxf>
      <font>
        <color theme="7" tint="-0.4999699890613556"/>
      </font>
      <border/>
    </dxf>
    <dxf>
      <font>
        <color theme="5" tint="-0.4999699890613556"/>
      </font>
      <fill>
        <patternFill>
          <bgColor theme="3" tint="0.7999799847602844"/>
        </patternFill>
      </fill>
      <border/>
    </dxf>
    <dxf>
      <font>
        <b val="0"/>
        <i/>
        <color theme="7" tint="-0.4999699890613556"/>
      </font>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82"/>
  <sheetViews>
    <sheetView tabSelected="1" view="pageLayout" zoomScale="142" zoomScalePageLayoutView="142" workbookViewId="0" topLeftCell="A25">
      <selection activeCell="H247" sqref="H247"/>
    </sheetView>
  </sheetViews>
  <sheetFormatPr defaultColWidth="8.8515625" defaultRowHeight="15"/>
  <cols>
    <col min="1" max="1" width="4.7109375" style="1" customWidth="1"/>
    <col min="2" max="2" width="8.8515625" style="1" customWidth="1"/>
    <col min="3" max="3" width="5.57421875" style="1" customWidth="1"/>
    <col min="4" max="4" width="4.57421875" style="1" customWidth="1"/>
    <col min="5" max="5" width="5.8515625" style="1" customWidth="1"/>
    <col min="6" max="6" width="17.421875" style="1" customWidth="1"/>
    <col min="7" max="8" width="4.140625" style="1" customWidth="1"/>
    <col min="9" max="9" width="9.7109375" style="1" customWidth="1"/>
    <col min="10" max="10" width="5.28125" style="1" customWidth="1"/>
    <col min="11" max="11" width="3.8515625" style="1" customWidth="1"/>
    <col min="12" max="12" width="6.7109375" style="1" customWidth="1"/>
    <col min="13" max="13" width="11.00390625" style="1" customWidth="1"/>
    <col min="14" max="16384" width="8.8515625" style="1" customWidth="1"/>
  </cols>
  <sheetData>
    <row r="1" spans="1:13" ht="31.5" customHeight="1">
      <c r="A1" s="130" t="str">
        <f>"CHƯƠNG TRÌNH THỬ NGHIỆM THÀNH THẠO NĂM 2024"</f>
        <v>CHƯƠNG TRÌNH THỬ NGHIỆM THÀNH THẠO NĂM 2024</v>
      </c>
      <c r="B1" s="130"/>
      <c r="C1" s="130"/>
      <c r="D1" s="130"/>
      <c r="E1" s="130"/>
      <c r="F1" s="130"/>
      <c r="G1" s="130"/>
      <c r="H1" s="130"/>
      <c r="I1" s="130"/>
      <c r="J1" s="130"/>
      <c r="K1" s="130"/>
      <c r="L1" s="130"/>
      <c r="M1" s="130"/>
    </row>
    <row r="2" spans="1:13" ht="24.75" customHeight="1">
      <c r="A2" s="131" t="s">
        <v>374</v>
      </c>
      <c r="B2" s="131"/>
      <c r="C2" s="131"/>
      <c r="D2" s="131"/>
      <c r="E2" s="131"/>
      <c r="F2" s="131"/>
      <c r="G2" s="131"/>
      <c r="H2" s="131"/>
      <c r="I2" s="131"/>
      <c r="J2" s="131"/>
      <c r="K2" s="131"/>
      <c r="L2" s="131"/>
      <c r="M2" s="131"/>
    </row>
    <row r="3" spans="1:13" ht="24.75" customHeight="1">
      <c r="A3" s="2" t="s">
        <v>0</v>
      </c>
      <c r="B3" s="128" t="s">
        <v>1</v>
      </c>
      <c r="C3" s="128"/>
      <c r="D3" s="128"/>
      <c r="E3" s="128"/>
      <c r="F3" s="128"/>
      <c r="G3" s="128"/>
      <c r="H3" s="128"/>
      <c r="I3" s="128"/>
      <c r="J3" s="128"/>
      <c r="K3" s="128"/>
      <c r="L3" s="128"/>
      <c r="M3" s="128"/>
    </row>
    <row r="4" spans="1:13" ht="51" customHeight="1">
      <c r="A4" s="3">
        <v>1</v>
      </c>
      <c r="B4" s="105" t="s">
        <v>19</v>
      </c>
      <c r="C4" s="105"/>
      <c r="D4" s="166" t="s">
        <v>182</v>
      </c>
      <c r="E4" s="166"/>
      <c r="F4" s="166"/>
      <c r="G4" s="166"/>
      <c r="H4" s="166"/>
      <c r="I4" s="166"/>
      <c r="J4" s="166"/>
      <c r="K4" s="166"/>
      <c r="L4" s="166"/>
      <c r="M4" s="166"/>
    </row>
    <row r="5" spans="1:13" ht="50.25" customHeight="1">
      <c r="A5" s="3">
        <v>2</v>
      </c>
      <c r="B5" s="105" t="s">
        <v>20</v>
      </c>
      <c r="C5" s="105"/>
      <c r="D5" s="166">
        <f>IF(COUNTIF(D4,"Nhập"&amp;"*")=0,"Nhập tên PTN (Nếu có)","")</f>
      </c>
      <c r="E5" s="166"/>
      <c r="F5" s="166"/>
      <c r="G5" s="166"/>
      <c r="H5" s="166"/>
      <c r="I5" s="166"/>
      <c r="J5" s="166"/>
      <c r="K5" s="166"/>
      <c r="L5" s="166"/>
      <c r="M5" s="166"/>
    </row>
    <row r="6" spans="1:13" ht="54" customHeight="1" thickBot="1">
      <c r="A6" s="3">
        <v>3</v>
      </c>
      <c r="B6" s="105" t="s">
        <v>21</v>
      </c>
      <c r="C6" s="105"/>
      <c r="D6" s="166">
        <f>IF(COUNTIF(D4,"Nhập"&amp;"*")=0,"Nhập địa chỉ liên lạc của đơn vị","")</f>
      </c>
      <c r="E6" s="166"/>
      <c r="F6" s="166"/>
      <c r="G6" s="166"/>
      <c r="H6" s="166"/>
      <c r="I6" s="166"/>
      <c r="J6" s="166"/>
      <c r="K6" s="166"/>
      <c r="L6" s="166"/>
      <c r="M6" s="166"/>
    </row>
    <row r="7" spans="1:13" ht="27.75" customHeight="1">
      <c r="A7" s="3">
        <v>4</v>
      </c>
      <c r="B7" s="105" t="s">
        <v>22</v>
      </c>
      <c r="C7" s="105"/>
      <c r="D7" s="125"/>
      <c r="E7" s="125"/>
      <c r="F7" s="125"/>
      <c r="G7" s="125"/>
      <c r="H7" s="1">
        <v>5</v>
      </c>
      <c r="I7" s="3" t="s">
        <v>25</v>
      </c>
      <c r="J7" s="132" t="s">
        <v>183</v>
      </c>
      <c r="K7" s="132"/>
      <c r="L7" s="132"/>
      <c r="M7" s="132"/>
    </row>
    <row r="8" spans="1:13" ht="21" customHeight="1">
      <c r="A8" s="3">
        <v>6</v>
      </c>
      <c r="B8" s="105" t="s">
        <v>23</v>
      </c>
      <c r="C8" s="105"/>
      <c r="D8" s="105"/>
      <c r="E8" s="105"/>
      <c r="F8" s="105"/>
      <c r="G8" s="105"/>
      <c r="H8" s="105"/>
      <c r="I8" s="105"/>
      <c r="J8" s="105"/>
      <c r="K8" s="105"/>
      <c r="L8" s="105"/>
      <c r="M8" s="105"/>
    </row>
    <row r="9" spans="1:13" ht="27.75" customHeight="1">
      <c r="A9" s="3">
        <v>6.1</v>
      </c>
      <c r="B9" s="124" t="s">
        <v>169</v>
      </c>
      <c r="C9" s="124"/>
      <c r="D9" s="120">
        <f>IF(COUNTIF(D4,"Nhập"&amp;"*")&lt;&gt;0,"","Nhập tên người liên hệ")</f>
      </c>
      <c r="E9" s="120"/>
      <c r="F9" s="120"/>
      <c r="G9" s="120"/>
      <c r="H9" s="120"/>
      <c r="I9" s="3" t="s">
        <v>26</v>
      </c>
      <c r="J9" s="120">
        <f>IF(D9="","","Nhập chức vụ")</f>
      </c>
      <c r="K9" s="120"/>
      <c r="L9" s="120"/>
      <c r="M9" s="120"/>
    </row>
    <row r="10" spans="1:13" ht="21" customHeight="1">
      <c r="A10" s="3"/>
      <c r="B10" s="4" t="s">
        <v>24</v>
      </c>
      <c r="C10" s="121">
        <f>IF(D9="","","Nhập địa chỉ email")</f>
      </c>
      <c r="D10" s="122"/>
      <c r="E10" s="122"/>
      <c r="F10" s="122"/>
      <c r="G10" s="122"/>
      <c r="H10" s="122"/>
      <c r="I10" s="3" t="s">
        <v>170</v>
      </c>
      <c r="J10" s="126" t="s">
        <v>184</v>
      </c>
      <c r="K10" s="126"/>
      <c r="L10" s="126"/>
      <c r="M10" s="126"/>
    </row>
    <row r="11" spans="1:13" ht="27.75" customHeight="1">
      <c r="A11" s="3">
        <v>6.2</v>
      </c>
      <c r="B11" s="124" t="s">
        <v>180</v>
      </c>
      <c r="C11" s="124"/>
      <c r="D11" s="120">
        <f>IF(D9="","","Nhập tên người liên hệ 2 (nếu có)")</f>
      </c>
      <c r="E11" s="120"/>
      <c r="F11" s="120"/>
      <c r="G11" s="120"/>
      <c r="H11" s="120"/>
      <c r="I11" s="3" t="s">
        <v>26</v>
      </c>
      <c r="J11" s="120">
        <f>IF(COUNTIF(D11,"Nhập"&amp;"*")=0,"","Nhập chức vụ")</f>
      </c>
      <c r="K11" s="120"/>
      <c r="L11" s="120"/>
      <c r="M11" s="120"/>
    </row>
    <row r="12" spans="1:13" ht="21" customHeight="1" thickBot="1">
      <c r="A12" s="3"/>
      <c r="B12" s="4" t="s">
        <v>24</v>
      </c>
      <c r="C12" s="121">
        <f>IF(D11="","","Nhập địa chỉ email")</f>
      </c>
      <c r="D12" s="122"/>
      <c r="E12" s="122"/>
      <c r="F12" s="122"/>
      <c r="G12" s="122"/>
      <c r="H12" s="122"/>
      <c r="I12" s="3" t="s">
        <v>170</v>
      </c>
      <c r="J12" s="123" t="s">
        <v>184</v>
      </c>
      <c r="K12" s="123"/>
      <c r="L12" s="123"/>
      <c r="M12" s="123"/>
    </row>
    <row r="13" spans="1:13" ht="64.5" customHeight="1">
      <c r="A13" s="3">
        <v>7</v>
      </c>
      <c r="B13" s="103" t="s">
        <v>27</v>
      </c>
      <c r="C13" s="103"/>
      <c r="D13" s="103"/>
      <c r="E13" s="125">
        <f>IF(D6="","","Nhập địa chỉ nhận mẫu")</f>
      </c>
      <c r="F13" s="125"/>
      <c r="G13" s="125"/>
      <c r="H13" s="125"/>
      <c r="I13" s="125"/>
      <c r="J13" s="125"/>
      <c r="K13" s="125"/>
      <c r="L13" s="125"/>
      <c r="M13" s="125"/>
    </row>
    <row r="14" spans="1:13" ht="21" customHeight="1">
      <c r="A14" s="2" t="s">
        <v>2</v>
      </c>
      <c r="B14" s="128" t="s">
        <v>28</v>
      </c>
      <c r="C14" s="128"/>
      <c r="D14" s="128"/>
      <c r="E14" s="128"/>
      <c r="F14" s="128"/>
      <c r="G14" s="128"/>
      <c r="H14" s="128"/>
      <c r="I14" s="128"/>
      <c r="J14" s="128"/>
      <c r="K14" s="128"/>
      <c r="L14" s="128"/>
      <c r="M14" s="128"/>
    </row>
    <row r="15" spans="1:13" ht="21" customHeight="1">
      <c r="A15" s="3">
        <v>8</v>
      </c>
      <c r="B15" s="105" t="s">
        <v>29</v>
      </c>
      <c r="C15" s="105"/>
      <c r="D15" s="105"/>
      <c r="E15" s="105"/>
      <c r="F15" s="105"/>
      <c r="G15" s="105"/>
      <c r="H15" s="105"/>
      <c r="I15" s="105"/>
      <c r="J15" s="105"/>
      <c r="K15" s="105"/>
      <c r="L15" s="105"/>
      <c r="M15" s="105"/>
    </row>
    <row r="16" spans="1:13" ht="21" customHeight="1">
      <c r="A16" s="103" t="s">
        <v>35</v>
      </c>
      <c r="B16" s="103"/>
      <c r="C16" s="103"/>
      <c r="D16" s="103"/>
      <c r="E16" s="16"/>
      <c r="F16" s="3" t="s">
        <v>3</v>
      </c>
      <c r="G16" s="17"/>
      <c r="I16" s="103" t="s">
        <v>52</v>
      </c>
      <c r="J16" s="103"/>
      <c r="K16" s="103"/>
      <c r="L16" s="103"/>
      <c r="M16" s="18"/>
    </row>
    <row r="17" spans="1:13" ht="21" customHeight="1">
      <c r="A17" s="103" t="s">
        <v>30</v>
      </c>
      <c r="B17" s="103"/>
      <c r="C17" s="103"/>
      <c r="D17" s="3" t="s">
        <v>36</v>
      </c>
      <c r="E17" s="16"/>
      <c r="F17" s="3" t="s">
        <v>4</v>
      </c>
      <c r="G17" s="17"/>
      <c r="I17" s="103" t="s">
        <v>53</v>
      </c>
      <c r="J17" s="103"/>
      <c r="K17" s="103"/>
      <c r="L17" s="103"/>
      <c r="M17" s="19"/>
    </row>
    <row r="18" spans="1:13" ht="30.75" customHeight="1">
      <c r="A18" s="105" t="s">
        <v>37</v>
      </c>
      <c r="B18" s="105"/>
      <c r="C18" s="105"/>
      <c r="D18" s="105"/>
      <c r="E18" s="129"/>
      <c r="F18" s="129"/>
      <c r="G18" s="129"/>
      <c r="H18" s="129"/>
      <c r="I18" s="129"/>
      <c r="J18" s="129"/>
      <c r="K18" s="129"/>
      <c r="L18" s="129"/>
      <c r="M18" s="129"/>
    </row>
    <row r="19" spans="1:13" ht="21" customHeight="1">
      <c r="A19" s="3">
        <v>9</v>
      </c>
      <c r="B19" s="105" t="s">
        <v>31</v>
      </c>
      <c r="C19" s="105"/>
      <c r="D19" s="105"/>
      <c r="E19" s="105"/>
      <c r="F19" s="105"/>
      <c r="G19" s="105"/>
      <c r="H19" s="105"/>
      <c r="I19" s="105"/>
      <c r="J19" s="105"/>
      <c r="K19" s="105"/>
      <c r="L19" s="105"/>
      <c r="M19" s="105"/>
    </row>
    <row r="20" spans="1:13" ht="56.25" customHeight="1">
      <c r="A20" s="103" t="s">
        <v>171</v>
      </c>
      <c r="B20" s="103"/>
      <c r="C20" s="103"/>
      <c r="D20" s="103"/>
      <c r="E20" s="127" t="str">
        <f>IF(D4="","",D4)</f>
        <v>Nhập tên đơn vị</v>
      </c>
      <c r="F20" s="127"/>
      <c r="G20" s="127"/>
      <c r="H20" s="127"/>
      <c r="I20" s="127"/>
      <c r="J20" s="127"/>
      <c r="K20" s="127"/>
      <c r="L20" s="127"/>
      <c r="M20" s="127"/>
    </row>
    <row r="21" spans="1:13" ht="56.25" customHeight="1" thickBot="1">
      <c r="A21" s="103" t="s">
        <v>5</v>
      </c>
      <c r="B21" s="103"/>
      <c r="C21" s="103"/>
      <c r="D21" s="103"/>
      <c r="E21" s="164">
        <f>IF(D6="","",D6)</f>
      </c>
      <c r="F21" s="164"/>
      <c r="G21" s="164"/>
      <c r="H21" s="164"/>
      <c r="I21" s="164"/>
      <c r="J21" s="164"/>
      <c r="K21" s="164"/>
      <c r="L21" s="164"/>
      <c r="M21" s="164"/>
    </row>
    <row r="22" spans="1:13" ht="21" customHeight="1" thickBot="1">
      <c r="A22" s="103" t="s">
        <v>32</v>
      </c>
      <c r="B22" s="103"/>
      <c r="C22" s="103"/>
      <c r="D22" s="165"/>
      <c r="E22" s="167" t="s">
        <v>185</v>
      </c>
      <c r="F22" s="168"/>
      <c r="G22" s="168"/>
      <c r="H22" s="168"/>
      <c r="I22" s="168"/>
      <c r="J22" s="168"/>
      <c r="K22" s="168"/>
      <c r="L22" s="168"/>
      <c r="M22" s="168"/>
    </row>
    <row r="23" spans="1:13" ht="31.5" customHeight="1">
      <c r="A23" s="103" t="s">
        <v>33</v>
      </c>
      <c r="B23" s="103"/>
      <c r="C23" s="103"/>
      <c r="D23" s="103"/>
      <c r="E23" s="134"/>
      <c r="F23" s="134"/>
      <c r="G23" s="134"/>
      <c r="H23" s="134"/>
      <c r="I23" s="134"/>
      <c r="J23" s="134"/>
      <c r="K23" s="134"/>
      <c r="L23" s="134"/>
      <c r="M23" s="134"/>
    </row>
    <row r="24" spans="1:13" ht="21" customHeight="1">
      <c r="A24" s="5" t="s">
        <v>181</v>
      </c>
      <c r="B24" s="111" t="s">
        <v>34</v>
      </c>
      <c r="C24" s="111"/>
      <c r="D24" s="111"/>
      <c r="E24" s="111"/>
      <c r="F24" s="111"/>
      <c r="G24" s="111"/>
      <c r="H24" s="111"/>
      <c r="I24" s="111"/>
      <c r="J24" s="111"/>
      <c r="K24" s="111"/>
      <c r="L24" s="111"/>
      <c r="M24" s="111"/>
    </row>
    <row r="25" spans="1:13" ht="34.5" customHeight="1">
      <c r="A25" s="109" t="s">
        <v>375</v>
      </c>
      <c r="B25" s="109"/>
      <c r="C25" s="109"/>
      <c r="D25" s="109"/>
      <c r="E25" s="109"/>
      <c r="F25" s="109"/>
      <c r="G25" s="109"/>
      <c r="H25" s="109"/>
      <c r="I25" s="109"/>
      <c r="J25" s="109"/>
      <c r="K25" s="109"/>
      <c r="L25" s="109"/>
      <c r="M25" s="109"/>
    </row>
    <row r="26" spans="1:13" ht="13.5" customHeight="1">
      <c r="A26" s="47"/>
      <c r="B26" s="47"/>
      <c r="C26" s="47"/>
      <c r="D26" s="47"/>
      <c r="E26" s="47"/>
      <c r="F26" s="47"/>
      <c r="G26" s="47"/>
      <c r="H26" s="47"/>
      <c r="I26" s="47"/>
      <c r="J26" s="47"/>
      <c r="K26" s="47"/>
      <c r="L26" s="47"/>
      <c r="M26" s="47"/>
    </row>
    <row r="27" spans="1:13" ht="46.5" customHeight="1">
      <c r="A27" s="6" t="s">
        <v>161</v>
      </c>
      <c r="B27" s="133" t="s">
        <v>162</v>
      </c>
      <c r="C27" s="133"/>
      <c r="D27" s="133"/>
      <c r="E27" s="133" t="s">
        <v>163</v>
      </c>
      <c r="F27" s="133"/>
      <c r="G27" s="133"/>
      <c r="H27" s="133"/>
      <c r="I27" s="6" t="s">
        <v>164</v>
      </c>
      <c r="J27" s="133" t="s">
        <v>165</v>
      </c>
      <c r="K27" s="133"/>
      <c r="L27" s="133"/>
      <c r="M27" s="6" t="s">
        <v>166</v>
      </c>
    </row>
    <row r="28" spans="1:13" ht="34.5" customHeight="1">
      <c r="A28" s="7" t="s">
        <v>46</v>
      </c>
      <c r="B28" s="97" t="s">
        <v>189</v>
      </c>
      <c r="C28" s="97"/>
      <c r="D28" s="97"/>
      <c r="E28" s="97"/>
      <c r="F28" s="97"/>
      <c r="G28" s="97"/>
      <c r="H28" s="97"/>
      <c r="I28" s="97"/>
      <c r="J28" s="97"/>
      <c r="K28" s="97"/>
      <c r="L28" s="97"/>
      <c r="M28" s="97"/>
    </row>
    <row r="29" spans="1:13" ht="25.5" customHeight="1">
      <c r="A29" s="60">
        <v>1</v>
      </c>
      <c r="B29" s="60" t="s">
        <v>194</v>
      </c>
      <c r="C29" s="60"/>
      <c r="D29" s="60"/>
      <c r="E29" s="135" t="s">
        <v>359</v>
      </c>
      <c r="F29" s="135"/>
      <c r="G29" s="135"/>
      <c r="H29" s="135"/>
      <c r="I29" s="60" t="s">
        <v>47</v>
      </c>
      <c r="J29" s="93">
        <v>2500000</v>
      </c>
      <c r="K29" s="93"/>
      <c r="L29" s="93"/>
      <c r="M29" s="96">
        <f>IF(COUNTIF(H29:H33,"TRUE")=0,"",2500000)</f>
      </c>
    </row>
    <row r="30" spans="1:13" ht="25.5" customHeight="1">
      <c r="A30" s="60"/>
      <c r="B30" s="60"/>
      <c r="C30" s="60"/>
      <c r="D30" s="60"/>
      <c r="E30" s="10" t="s">
        <v>38</v>
      </c>
      <c r="F30" s="88" t="s">
        <v>127</v>
      </c>
      <c r="G30" s="88"/>
      <c r="H30" s="181" t="b">
        <v>0</v>
      </c>
      <c r="I30" s="60"/>
      <c r="J30" s="93"/>
      <c r="K30" s="93"/>
      <c r="L30" s="93"/>
      <c r="M30" s="96"/>
    </row>
    <row r="31" spans="1:13" ht="25.5" customHeight="1">
      <c r="A31" s="60"/>
      <c r="B31" s="60"/>
      <c r="C31" s="60"/>
      <c r="D31" s="60"/>
      <c r="E31" s="10" t="s">
        <v>39</v>
      </c>
      <c r="F31" s="88" t="s">
        <v>190</v>
      </c>
      <c r="G31" s="88"/>
      <c r="H31" s="181" t="b">
        <v>0</v>
      </c>
      <c r="I31" s="60"/>
      <c r="J31" s="93"/>
      <c r="K31" s="93"/>
      <c r="L31" s="93"/>
      <c r="M31" s="96"/>
    </row>
    <row r="32" spans="1:13" ht="25.5" customHeight="1">
      <c r="A32" s="60"/>
      <c r="B32" s="60"/>
      <c r="C32" s="60"/>
      <c r="D32" s="60"/>
      <c r="E32" s="10" t="s">
        <v>96</v>
      </c>
      <c r="F32" s="88" t="s">
        <v>192</v>
      </c>
      <c r="G32" s="88"/>
      <c r="H32" s="181" t="b">
        <v>0</v>
      </c>
      <c r="I32" s="60"/>
      <c r="J32" s="93"/>
      <c r="K32" s="93"/>
      <c r="L32" s="93"/>
      <c r="M32" s="96"/>
    </row>
    <row r="33" spans="1:13" ht="25.5" customHeight="1">
      <c r="A33" s="60"/>
      <c r="B33" s="60"/>
      <c r="C33" s="60"/>
      <c r="D33" s="60"/>
      <c r="E33" s="10" t="s">
        <v>97</v>
      </c>
      <c r="F33" s="88" t="s">
        <v>191</v>
      </c>
      <c r="G33" s="88"/>
      <c r="H33" s="181" t="b">
        <v>0</v>
      </c>
      <c r="I33" s="60"/>
      <c r="J33" s="93"/>
      <c r="K33" s="93"/>
      <c r="L33" s="93"/>
      <c r="M33" s="96"/>
    </row>
    <row r="34" spans="1:13" ht="25.5" customHeight="1">
      <c r="A34" s="37">
        <v>2</v>
      </c>
      <c r="B34" s="40" t="s">
        <v>193</v>
      </c>
      <c r="C34" s="41"/>
      <c r="D34" s="42"/>
      <c r="E34" s="49" t="s">
        <v>358</v>
      </c>
      <c r="F34" s="50"/>
      <c r="G34" s="50"/>
      <c r="H34" s="51"/>
      <c r="I34" s="37" t="s">
        <v>47</v>
      </c>
      <c r="J34" s="24">
        <v>2500000</v>
      </c>
      <c r="K34" s="25"/>
      <c r="L34" s="26"/>
      <c r="M34" s="69">
        <f>IF(COUNTIF(H34:H42,"TRUE")=0,"",2500000)</f>
      </c>
    </row>
    <row r="35" spans="1:13" ht="25.5" customHeight="1">
      <c r="A35" s="38"/>
      <c r="B35" s="43"/>
      <c r="C35" s="44"/>
      <c r="D35" s="45"/>
      <c r="E35" s="10" t="s">
        <v>195</v>
      </c>
      <c r="F35" s="58" t="s">
        <v>61</v>
      </c>
      <c r="G35" s="59"/>
      <c r="H35" s="181" t="b">
        <v>0</v>
      </c>
      <c r="I35" s="38"/>
      <c r="J35" s="27"/>
      <c r="K35" s="28"/>
      <c r="L35" s="29"/>
      <c r="M35" s="70"/>
    </row>
    <row r="36" spans="1:13" ht="25.5" customHeight="1">
      <c r="A36" s="38"/>
      <c r="B36" s="43"/>
      <c r="C36" s="44"/>
      <c r="D36" s="45"/>
      <c r="E36" s="10" t="s">
        <v>196</v>
      </c>
      <c r="F36" s="58" t="s">
        <v>76</v>
      </c>
      <c r="G36" s="59"/>
      <c r="H36" s="181" t="b">
        <v>0</v>
      </c>
      <c r="I36" s="38"/>
      <c r="J36" s="27"/>
      <c r="K36" s="28"/>
      <c r="L36" s="29"/>
      <c r="M36" s="70"/>
    </row>
    <row r="37" spans="1:13" ht="25.5" customHeight="1">
      <c r="A37" s="38"/>
      <c r="B37" s="43"/>
      <c r="C37" s="44"/>
      <c r="D37" s="45"/>
      <c r="E37" s="10" t="s">
        <v>197</v>
      </c>
      <c r="F37" s="58" t="s">
        <v>77</v>
      </c>
      <c r="G37" s="59"/>
      <c r="H37" s="181" t="b">
        <v>0</v>
      </c>
      <c r="I37" s="38"/>
      <c r="J37" s="27"/>
      <c r="K37" s="28"/>
      <c r="L37" s="29"/>
      <c r="M37" s="70"/>
    </row>
    <row r="38" spans="1:13" ht="25.5" customHeight="1">
      <c r="A38" s="38"/>
      <c r="B38" s="43"/>
      <c r="C38" s="44"/>
      <c r="D38" s="45"/>
      <c r="E38" s="10" t="s">
        <v>198</v>
      </c>
      <c r="F38" s="58" t="s">
        <v>78</v>
      </c>
      <c r="G38" s="59"/>
      <c r="H38" s="181" t="b">
        <v>0</v>
      </c>
      <c r="I38" s="38"/>
      <c r="J38" s="27"/>
      <c r="K38" s="28"/>
      <c r="L38" s="29"/>
      <c r="M38" s="70"/>
    </row>
    <row r="39" spans="1:13" ht="25.5" customHeight="1">
      <c r="A39" s="38"/>
      <c r="B39" s="43"/>
      <c r="C39" s="44"/>
      <c r="D39" s="45"/>
      <c r="E39" s="10" t="s">
        <v>199</v>
      </c>
      <c r="F39" s="58" t="s">
        <v>79</v>
      </c>
      <c r="G39" s="59"/>
      <c r="H39" s="181" t="b">
        <v>0</v>
      </c>
      <c r="I39" s="38"/>
      <c r="J39" s="27"/>
      <c r="K39" s="28"/>
      <c r="L39" s="29"/>
      <c r="M39" s="70"/>
    </row>
    <row r="40" spans="1:13" ht="25.5" customHeight="1">
      <c r="A40" s="38"/>
      <c r="B40" s="43"/>
      <c r="C40" s="44"/>
      <c r="D40" s="45"/>
      <c r="E40" s="10" t="s">
        <v>200</v>
      </c>
      <c r="F40" s="58" t="s">
        <v>71</v>
      </c>
      <c r="G40" s="59"/>
      <c r="H40" s="181" t="b">
        <v>0</v>
      </c>
      <c r="I40" s="38"/>
      <c r="J40" s="27"/>
      <c r="K40" s="28"/>
      <c r="L40" s="29"/>
      <c r="M40" s="70"/>
    </row>
    <row r="41" spans="1:13" ht="25.5" customHeight="1">
      <c r="A41" s="38"/>
      <c r="B41" s="43"/>
      <c r="C41" s="44"/>
      <c r="D41" s="45"/>
      <c r="E41" s="10" t="s">
        <v>201</v>
      </c>
      <c r="F41" s="58" t="s">
        <v>69</v>
      </c>
      <c r="G41" s="59"/>
      <c r="H41" s="181" t="b">
        <v>0</v>
      </c>
      <c r="I41" s="38"/>
      <c r="J41" s="27"/>
      <c r="K41" s="28"/>
      <c r="L41" s="29"/>
      <c r="M41" s="70"/>
    </row>
    <row r="42" spans="1:13" ht="30.75" customHeight="1">
      <c r="A42" s="39"/>
      <c r="B42" s="46"/>
      <c r="C42" s="47"/>
      <c r="D42" s="48"/>
      <c r="E42" s="10" t="s">
        <v>202</v>
      </c>
      <c r="F42" s="58" t="s">
        <v>63</v>
      </c>
      <c r="G42" s="59"/>
      <c r="H42" s="181" t="b">
        <v>0</v>
      </c>
      <c r="I42" s="39"/>
      <c r="J42" s="30"/>
      <c r="K42" s="31"/>
      <c r="L42" s="32"/>
      <c r="M42" s="71"/>
    </row>
    <row r="43" spans="1:13" ht="30.75" customHeight="1">
      <c r="A43" s="37">
        <v>3</v>
      </c>
      <c r="B43" s="40" t="s">
        <v>373</v>
      </c>
      <c r="C43" s="41"/>
      <c r="D43" s="42"/>
      <c r="E43" s="55" t="s">
        <v>357</v>
      </c>
      <c r="F43" s="56"/>
      <c r="G43" s="56"/>
      <c r="H43" s="57"/>
      <c r="I43" s="37" t="s">
        <v>47</v>
      </c>
      <c r="J43" s="24">
        <v>2000000</v>
      </c>
      <c r="K43" s="25"/>
      <c r="L43" s="26"/>
      <c r="M43" s="69">
        <f>IF(COUNTIF(H44:H47,"TRUE")=0,"",2000000)</f>
      </c>
    </row>
    <row r="44" spans="1:13" ht="25.5" customHeight="1">
      <c r="A44" s="38"/>
      <c r="B44" s="43"/>
      <c r="C44" s="44"/>
      <c r="D44" s="45"/>
      <c r="E44" s="10" t="s">
        <v>98</v>
      </c>
      <c r="F44" s="88" t="s">
        <v>59</v>
      </c>
      <c r="G44" s="88"/>
      <c r="H44" s="181" t="b">
        <v>0</v>
      </c>
      <c r="I44" s="38"/>
      <c r="J44" s="27"/>
      <c r="K44" s="28"/>
      <c r="L44" s="29"/>
      <c r="M44" s="70"/>
    </row>
    <row r="45" spans="1:13" ht="25.5" customHeight="1">
      <c r="A45" s="38"/>
      <c r="B45" s="43"/>
      <c r="C45" s="44"/>
      <c r="D45" s="45"/>
      <c r="E45" s="10" t="s">
        <v>99</v>
      </c>
      <c r="F45" s="88" t="s">
        <v>204</v>
      </c>
      <c r="G45" s="88"/>
      <c r="H45" s="181" t="b">
        <v>0</v>
      </c>
      <c r="I45" s="38"/>
      <c r="J45" s="27"/>
      <c r="K45" s="28"/>
      <c r="L45" s="29"/>
      <c r="M45" s="70"/>
    </row>
    <row r="46" spans="1:13" ht="25.5" customHeight="1">
      <c r="A46" s="38"/>
      <c r="B46" s="43"/>
      <c r="C46" s="44"/>
      <c r="D46" s="45"/>
      <c r="E46" s="10" t="s">
        <v>100</v>
      </c>
      <c r="F46" s="88" t="s">
        <v>203</v>
      </c>
      <c r="G46" s="88"/>
      <c r="H46" s="181" t="b">
        <v>0</v>
      </c>
      <c r="I46" s="38"/>
      <c r="J46" s="27"/>
      <c r="K46" s="28"/>
      <c r="L46" s="29"/>
      <c r="M46" s="70"/>
    </row>
    <row r="47" spans="1:13" ht="25.5" customHeight="1">
      <c r="A47" s="39"/>
      <c r="B47" s="46"/>
      <c r="C47" s="47"/>
      <c r="D47" s="48"/>
      <c r="E47" s="10" t="s">
        <v>205</v>
      </c>
      <c r="F47" s="88" t="s">
        <v>60</v>
      </c>
      <c r="G47" s="88"/>
      <c r="H47" s="181" t="b">
        <v>0</v>
      </c>
      <c r="I47" s="39"/>
      <c r="J47" s="30"/>
      <c r="K47" s="31"/>
      <c r="L47" s="32"/>
      <c r="M47" s="71"/>
    </row>
    <row r="48" spans="1:13" ht="25.5" customHeight="1">
      <c r="A48" s="37">
        <v>4</v>
      </c>
      <c r="B48" s="40" t="s">
        <v>206</v>
      </c>
      <c r="C48" s="41"/>
      <c r="D48" s="42"/>
      <c r="E48" s="49" t="s">
        <v>128</v>
      </c>
      <c r="F48" s="50"/>
      <c r="G48" s="50"/>
      <c r="H48" s="51"/>
      <c r="I48" s="37" t="s">
        <v>47</v>
      </c>
      <c r="J48" s="24">
        <v>2500000</v>
      </c>
      <c r="K48" s="25"/>
      <c r="L48" s="26"/>
      <c r="M48" s="69">
        <f>IF(COUNTIF(H48:H56,"TRUE")=0,"",2500000)</f>
      </c>
    </row>
    <row r="49" spans="1:13" ht="25.5" customHeight="1">
      <c r="A49" s="38"/>
      <c r="B49" s="43"/>
      <c r="C49" s="44"/>
      <c r="D49" s="45"/>
      <c r="E49" s="10" t="s">
        <v>155</v>
      </c>
      <c r="F49" s="58" t="s">
        <v>61</v>
      </c>
      <c r="G49" s="59"/>
      <c r="H49" s="182" t="b">
        <v>0</v>
      </c>
      <c r="I49" s="38"/>
      <c r="J49" s="27"/>
      <c r="K49" s="28"/>
      <c r="L49" s="29"/>
      <c r="M49" s="70"/>
    </row>
    <row r="50" spans="1:13" ht="25.5" customHeight="1">
      <c r="A50" s="38"/>
      <c r="B50" s="43"/>
      <c r="C50" s="44"/>
      <c r="D50" s="45"/>
      <c r="E50" s="10" t="s">
        <v>207</v>
      </c>
      <c r="F50" s="58" t="s">
        <v>76</v>
      </c>
      <c r="G50" s="59"/>
      <c r="H50" s="182" t="b">
        <v>0</v>
      </c>
      <c r="I50" s="38"/>
      <c r="J50" s="27"/>
      <c r="K50" s="28"/>
      <c r="L50" s="29"/>
      <c r="M50" s="70"/>
    </row>
    <row r="51" spans="1:13" ht="25.5" customHeight="1">
      <c r="A51" s="38"/>
      <c r="B51" s="43"/>
      <c r="C51" s="44"/>
      <c r="D51" s="45"/>
      <c r="E51" s="10" t="s">
        <v>208</v>
      </c>
      <c r="F51" s="58" t="s">
        <v>77</v>
      </c>
      <c r="G51" s="59"/>
      <c r="H51" s="182" t="b">
        <v>0</v>
      </c>
      <c r="I51" s="38"/>
      <c r="J51" s="27"/>
      <c r="K51" s="28"/>
      <c r="L51" s="29"/>
      <c r="M51" s="70"/>
    </row>
    <row r="52" spans="1:13" ht="25.5" customHeight="1">
      <c r="A52" s="38"/>
      <c r="B52" s="43"/>
      <c r="C52" s="44"/>
      <c r="D52" s="45"/>
      <c r="E52" s="10" t="s">
        <v>209</v>
      </c>
      <c r="F52" s="58" t="s">
        <v>78</v>
      </c>
      <c r="G52" s="59"/>
      <c r="H52" s="182" t="b">
        <v>0</v>
      </c>
      <c r="I52" s="38"/>
      <c r="J52" s="27"/>
      <c r="K52" s="28"/>
      <c r="L52" s="29"/>
      <c r="M52" s="70"/>
    </row>
    <row r="53" spans="1:13" ht="25.5" customHeight="1">
      <c r="A53" s="38"/>
      <c r="B53" s="43"/>
      <c r="C53" s="44"/>
      <c r="D53" s="45"/>
      <c r="E53" s="10" t="s">
        <v>210</v>
      </c>
      <c r="F53" s="88" t="s">
        <v>79</v>
      </c>
      <c r="G53" s="88"/>
      <c r="H53" s="183" t="b">
        <v>0</v>
      </c>
      <c r="I53" s="38"/>
      <c r="J53" s="27"/>
      <c r="K53" s="28"/>
      <c r="L53" s="29"/>
      <c r="M53" s="70"/>
    </row>
    <row r="54" spans="1:13" ht="25.5" customHeight="1">
      <c r="A54" s="38"/>
      <c r="B54" s="43"/>
      <c r="C54" s="44"/>
      <c r="D54" s="45"/>
      <c r="E54" s="10" t="s">
        <v>211</v>
      </c>
      <c r="F54" s="88" t="s">
        <v>70</v>
      </c>
      <c r="G54" s="88"/>
      <c r="H54" s="183" t="b">
        <v>0</v>
      </c>
      <c r="I54" s="38"/>
      <c r="J54" s="27"/>
      <c r="K54" s="28"/>
      <c r="L54" s="29"/>
      <c r="M54" s="70"/>
    </row>
    <row r="55" spans="1:13" ht="25.5" customHeight="1">
      <c r="A55" s="38"/>
      <c r="B55" s="43"/>
      <c r="C55" s="44"/>
      <c r="D55" s="45"/>
      <c r="E55" s="10" t="s">
        <v>212</v>
      </c>
      <c r="F55" s="88" t="s">
        <v>62</v>
      </c>
      <c r="G55" s="88"/>
      <c r="H55" s="183" t="b">
        <v>0</v>
      </c>
      <c r="I55" s="38"/>
      <c r="J55" s="27"/>
      <c r="K55" s="28"/>
      <c r="L55" s="29"/>
      <c r="M55" s="70"/>
    </row>
    <row r="56" spans="1:13" ht="25.5" customHeight="1">
      <c r="A56" s="39"/>
      <c r="B56" s="46"/>
      <c r="C56" s="47"/>
      <c r="D56" s="48"/>
      <c r="E56" s="10" t="s">
        <v>369</v>
      </c>
      <c r="F56" s="36" t="s">
        <v>70</v>
      </c>
      <c r="G56" s="36"/>
      <c r="H56" s="183" t="b">
        <v>0</v>
      </c>
      <c r="I56" s="39"/>
      <c r="J56" s="30"/>
      <c r="K56" s="31"/>
      <c r="L56" s="32"/>
      <c r="M56" s="71"/>
    </row>
    <row r="57" spans="1:13" ht="25.5" customHeight="1">
      <c r="A57" s="60">
        <v>5</v>
      </c>
      <c r="B57" s="60" t="s">
        <v>213</v>
      </c>
      <c r="C57" s="60"/>
      <c r="D57" s="60"/>
      <c r="E57" s="98" t="s">
        <v>128</v>
      </c>
      <c r="F57" s="98"/>
      <c r="G57" s="98"/>
      <c r="H57" s="98"/>
      <c r="I57" s="60" t="s">
        <v>47</v>
      </c>
      <c r="J57" s="93">
        <v>2500000</v>
      </c>
      <c r="K57" s="93"/>
      <c r="L57" s="93"/>
      <c r="M57" s="96">
        <f>IF(COUNTIF(H57:H64,"TRUE")=0,"",2500000)</f>
      </c>
    </row>
    <row r="58" spans="1:13" ht="25.5" customHeight="1">
      <c r="A58" s="60"/>
      <c r="B58" s="60"/>
      <c r="C58" s="60"/>
      <c r="D58" s="60"/>
      <c r="E58" s="10" t="s">
        <v>57</v>
      </c>
      <c r="F58" s="36" t="s">
        <v>109</v>
      </c>
      <c r="G58" s="36"/>
      <c r="H58" s="181" t="b">
        <v>0</v>
      </c>
      <c r="I58" s="60"/>
      <c r="J58" s="93"/>
      <c r="K58" s="93"/>
      <c r="L58" s="93"/>
      <c r="M58" s="96"/>
    </row>
    <row r="59" spans="1:13" ht="25.5" customHeight="1">
      <c r="A59" s="60"/>
      <c r="B59" s="60"/>
      <c r="C59" s="60"/>
      <c r="D59" s="60"/>
      <c r="E59" s="10" t="s">
        <v>58</v>
      </c>
      <c r="F59" s="36" t="s">
        <v>214</v>
      </c>
      <c r="G59" s="36"/>
      <c r="H59" s="181" t="b">
        <v>0</v>
      </c>
      <c r="I59" s="60"/>
      <c r="J59" s="93"/>
      <c r="K59" s="93"/>
      <c r="L59" s="93"/>
      <c r="M59" s="96"/>
    </row>
    <row r="60" spans="1:13" ht="25.5" customHeight="1">
      <c r="A60" s="60"/>
      <c r="B60" s="60"/>
      <c r="C60" s="60"/>
      <c r="D60" s="60"/>
      <c r="E60" s="10" t="s">
        <v>102</v>
      </c>
      <c r="F60" s="36" t="s">
        <v>138</v>
      </c>
      <c r="G60" s="36"/>
      <c r="H60" s="181" t="b">
        <v>0</v>
      </c>
      <c r="I60" s="60"/>
      <c r="J60" s="93"/>
      <c r="K60" s="93"/>
      <c r="L60" s="93"/>
      <c r="M60" s="96"/>
    </row>
    <row r="61" spans="1:13" ht="25.5" customHeight="1">
      <c r="A61" s="60"/>
      <c r="B61" s="60"/>
      <c r="C61" s="60"/>
      <c r="D61" s="60"/>
      <c r="E61" s="10" t="s">
        <v>103</v>
      </c>
      <c r="F61" s="64" t="s">
        <v>129</v>
      </c>
      <c r="G61" s="65"/>
      <c r="H61" s="181" t="b">
        <v>0</v>
      </c>
      <c r="I61" s="60"/>
      <c r="J61" s="93"/>
      <c r="K61" s="93"/>
      <c r="L61" s="93"/>
      <c r="M61" s="96"/>
    </row>
    <row r="62" spans="1:13" ht="25.5" customHeight="1">
      <c r="A62" s="60"/>
      <c r="B62" s="60"/>
      <c r="C62" s="60"/>
      <c r="D62" s="60"/>
      <c r="E62" s="10" t="s">
        <v>215</v>
      </c>
      <c r="F62" s="64" t="s">
        <v>130</v>
      </c>
      <c r="G62" s="65"/>
      <c r="H62" s="181" t="b">
        <v>0</v>
      </c>
      <c r="I62" s="60"/>
      <c r="J62" s="93"/>
      <c r="K62" s="93"/>
      <c r="L62" s="93"/>
      <c r="M62" s="96"/>
    </row>
    <row r="63" spans="1:13" ht="25.5" customHeight="1">
      <c r="A63" s="60"/>
      <c r="B63" s="60"/>
      <c r="C63" s="60"/>
      <c r="D63" s="60"/>
      <c r="E63" s="10" t="s">
        <v>216</v>
      </c>
      <c r="F63" s="64" t="s">
        <v>63</v>
      </c>
      <c r="G63" s="65"/>
      <c r="H63" s="181" t="b">
        <v>0</v>
      </c>
      <c r="I63" s="60"/>
      <c r="J63" s="93"/>
      <c r="K63" s="93"/>
      <c r="L63" s="93"/>
      <c r="M63" s="96"/>
    </row>
    <row r="64" spans="1:13" ht="25.5" customHeight="1">
      <c r="A64" s="60"/>
      <c r="B64" s="60"/>
      <c r="C64" s="60"/>
      <c r="D64" s="60"/>
      <c r="E64" s="10" t="s">
        <v>217</v>
      </c>
      <c r="F64" s="36" t="s">
        <v>69</v>
      </c>
      <c r="G64" s="36"/>
      <c r="H64" s="181" t="b">
        <v>0</v>
      </c>
      <c r="I64" s="60"/>
      <c r="J64" s="93"/>
      <c r="K64" s="93"/>
      <c r="L64" s="93"/>
      <c r="M64" s="96"/>
    </row>
    <row r="65" spans="1:13" ht="25.5" customHeight="1">
      <c r="A65" s="60">
        <v>6</v>
      </c>
      <c r="B65" s="60" t="s">
        <v>218</v>
      </c>
      <c r="C65" s="60"/>
      <c r="D65" s="60"/>
      <c r="E65" s="98" t="s">
        <v>167</v>
      </c>
      <c r="F65" s="98"/>
      <c r="G65" s="98"/>
      <c r="H65" s="98"/>
      <c r="I65" s="60" t="s">
        <v>48</v>
      </c>
      <c r="J65" s="93">
        <v>2500000</v>
      </c>
      <c r="K65" s="93"/>
      <c r="L65" s="93"/>
      <c r="M65" s="96">
        <f>IF(COUNTIF(H65:H69,"TRUE")=0,"",2500000)</f>
      </c>
    </row>
    <row r="66" spans="1:13" ht="25.5" customHeight="1">
      <c r="A66" s="60"/>
      <c r="B66" s="60"/>
      <c r="C66" s="60"/>
      <c r="D66" s="60"/>
      <c r="E66" s="10" t="s">
        <v>105</v>
      </c>
      <c r="F66" s="36" t="s">
        <v>104</v>
      </c>
      <c r="G66" s="36"/>
      <c r="H66" s="181" t="b">
        <v>0</v>
      </c>
      <c r="I66" s="60"/>
      <c r="J66" s="93"/>
      <c r="K66" s="93"/>
      <c r="L66" s="93"/>
      <c r="M66" s="96"/>
    </row>
    <row r="67" spans="1:13" ht="25.5" customHeight="1">
      <c r="A67" s="60"/>
      <c r="B67" s="60"/>
      <c r="C67" s="60"/>
      <c r="D67" s="60"/>
      <c r="E67" s="10" t="s">
        <v>106</v>
      </c>
      <c r="F67" s="36" t="s">
        <v>220</v>
      </c>
      <c r="G67" s="36"/>
      <c r="H67" s="181" t="b">
        <v>0</v>
      </c>
      <c r="I67" s="60"/>
      <c r="J67" s="93"/>
      <c r="K67" s="93"/>
      <c r="L67" s="93"/>
      <c r="M67" s="96"/>
    </row>
    <row r="68" spans="1:13" ht="25.5" customHeight="1">
      <c r="A68" s="60"/>
      <c r="B68" s="60"/>
      <c r="C68" s="60"/>
      <c r="D68" s="60"/>
      <c r="E68" s="10" t="s">
        <v>107</v>
      </c>
      <c r="F68" s="36" t="s">
        <v>101</v>
      </c>
      <c r="G68" s="36"/>
      <c r="H68" s="181" t="b">
        <v>0</v>
      </c>
      <c r="I68" s="60"/>
      <c r="J68" s="93"/>
      <c r="K68" s="93"/>
      <c r="L68" s="93"/>
      <c r="M68" s="96"/>
    </row>
    <row r="69" spans="1:13" ht="25.5" customHeight="1">
      <c r="A69" s="60"/>
      <c r="B69" s="60"/>
      <c r="C69" s="60"/>
      <c r="D69" s="60"/>
      <c r="E69" s="10" t="s">
        <v>108</v>
      </c>
      <c r="F69" s="36" t="s">
        <v>219</v>
      </c>
      <c r="G69" s="36"/>
      <c r="H69" s="181" t="b">
        <v>0</v>
      </c>
      <c r="I69" s="60"/>
      <c r="J69" s="93"/>
      <c r="K69" s="93"/>
      <c r="L69" s="93"/>
      <c r="M69" s="96"/>
    </row>
    <row r="70" spans="1:13" ht="25.5" customHeight="1">
      <c r="A70" s="37">
        <v>7</v>
      </c>
      <c r="B70" s="40" t="s">
        <v>221</v>
      </c>
      <c r="C70" s="41"/>
      <c r="D70" s="42"/>
      <c r="E70" s="49" t="s">
        <v>360</v>
      </c>
      <c r="F70" s="50"/>
      <c r="G70" s="50"/>
      <c r="H70" s="51"/>
      <c r="I70" s="37" t="s">
        <v>48</v>
      </c>
      <c r="J70" s="24">
        <v>2500000</v>
      </c>
      <c r="K70" s="25"/>
      <c r="L70" s="26"/>
      <c r="M70" s="69">
        <f>IF(COUNTIF(H71:H75,"TRUE")=0,"",2500000)</f>
      </c>
    </row>
    <row r="71" spans="1:13" ht="25.5" customHeight="1">
      <c r="A71" s="38"/>
      <c r="B71" s="43"/>
      <c r="C71" s="44"/>
      <c r="D71" s="45"/>
      <c r="E71" s="10" t="s">
        <v>227</v>
      </c>
      <c r="F71" s="64" t="s">
        <v>226</v>
      </c>
      <c r="G71" s="65"/>
      <c r="H71" s="181" t="b">
        <v>0</v>
      </c>
      <c r="I71" s="38"/>
      <c r="J71" s="27"/>
      <c r="K71" s="28"/>
      <c r="L71" s="29"/>
      <c r="M71" s="70"/>
    </row>
    <row r="72" spans="1:13" ht="25.5" customHeight="1">
      <c r="A72" s="38"/>
      <c r="B72" s="43"/>
      <c r="C72" s="44"/>
      <c r="D72" s="45"/>
      <c r="E72" s="10" t="s">
        <v>228</v>
      </c>
      <c r="F72" s="64" t="s">
        <v>225</v>
      </c>
      <c r="G72" s="65"/>
      <c r="H72" s="181" t="b">
        <v>0</v>
      </c>
      <c r="I72" s="38"/>
      <c r="J72" s="27"/>
      <c r="K72" s="28"/>
      <c r="L72" s="29"/>
      <c r="M72" s="70"/>
    </row>
    <row r="73" spans="1:13" ht="25.5" customHeight="1">
      <c r="A73" s="38"/>
      <c r="B73" s="43"/>
      <c r="C73" s="44"/>
      <c r="D73" s="45"/>
      <c r="E73" s="10" t="s">
        <v>229</v>
      </c>
      <c r="F73" s="64" t="s">
        <v>224</v>
      </c>
      <c r="G73" s="65"/>
      <c r="H73" s="181" t="b">
        <v>0</v>
      </c>
      <c r="I73" s="38"/>
      <c r="J73" s="27"/>
      <c r="K73" s="28"/>
      <c r="L73" s="29"/>
      <c r="M73" s="70"/>
    </row>
    <row r="74" spans="1:13" ht="25.5" customHeight="1">
      <c r="A74" s="38"/>
      <c r="B74" s="43"/>
      <c r="C74" s="44"/>
      <c r="D74" s="45"/>
      <c r="E74" s="10" t="s">
        <v>230</v>
      </c>
      <c r="F74" s="64" t="s">
        <v>223</v>
      </c>
      <c r="G74" s="65"/>
      <c r="H74" s="181" t="b">
        <v>0</v>
      </c>
      <c r="I74" s="38"/>
      <c r="J74" s="27"/>
      <c r="K74" s="28"/>
      <c r="L74" s="29"/>
      <c r="M74" s="70"/>
    </row>
    <row r="75" spans="1:13" ht="25.5" customHeight="1">
      <c r="A75" s="39"/>
      <c r="B75" s="46"/>
      <c r="C75" s="47"/>
      <c r="D75" s="48"/>
      <c r="E75" s="10" t="s">
        <v>231</v>
      </c>
      <c r="F75" s="64" t="s">
        <v>222</v>
      </c>
      <c r="G75" s="65"/>
      <c r="H75" s="181" t="b">
        <v>0</v>
      </c>
      <c r="I75" s="39"/>
      <c r="J75" s="30"/>
      <c r="K75" s="31"/>
      <c r="L75" s="32"/>
      <c r="M75" s="71"/>
    </row>
    <row r="76" spans="1:13" ht="33" customHeight="1">
      <c r="A76" s="8">
        <v>8</v>
      </c>
      <c r="B76" s="60" t="s">
        <v>232</v>
      </c>
      <c r="C76" s="60"/>
      <c r="D76" s="60"/>
      <c r="E76" s="36" t="s">
        <v>233</v>
      </c>
      <c r="F76" s="36"/>
      <c r="G76" s="36"/>
      <c r="H76" s="181" t="b">
        <v>0</v>
      </c>
      <c r="I76" s="8" t="s">
        <v>49</v>
      </c>
      <c r="J76" s="93">
        <v>2500000</v>
      </c>
      <c r="K76" s="60"/>
      <c r="L76" s="60"/>
      <c r="M76" s="9">
        <f>IF(COUNTIF(H76,"TRUE")=0,"",2500000)</f>
      </c>
    </row>
    <row r="77" spans="1:13" ht="33" customHeight="1">
      <c r="A77" s="37">
        <v>9</v>
      </c>
      <c r="B77" s="40" t="s">
        <v>234</v>
      </c>
      <c r="C77" s="41"/>
      <c r="D77" s="42"/>
      <c r="E77" s="49" t="s">
        <v>360</v>
      </c>
      <c r="F77" s="50"/>
      <c r="G77" s="50"/>
      <c r="H77" s="51"/>
      <c r="I77" s="37" t="s">
        <v>49</v>
      </c>
      <c r="J77" s="24">
        <v>2500000</v>
      </c>
      <c r="K77" s="25"/>
      <c r="L77" s="26"/>
      <c r="M77" s="69">
        <f>IF(COUNTIF(H78:H81,"TRUE")=0,"",2500000)</f>
      </c>
    </row>
    <row r="78" spans="1:13" ht="25.5" customHeight="1">
      <c r="A78" s="38"/>
      <c r="B78" s="43"/>
      <c r="C78" s="44"/>
      <c r="D78" s="45"/>
      <c r="E78" s="10" t="s">
        <v>110</v>
      </c>
      <c r="F78" s="36" t="s">
        <v>238</v>
      </c>
      <c r="G78" s="36"/>
      <c r="H78" s="181" t="b">
        <v>0</v>
      </c>
      <c r="I78" s="38"/>
      <c r="J78" s="27"/>
      <c r="K78" s="28"/>
      <c r="L78" s="29"/>
      <c r="M78" s="70"/>
    </row>
    <row r="79" spans="1:13" ht="25.5" customHeight="1">
      <c r="A79" s="38"/>
      <c r="B79" s="43"/>
      <c r="C79" s="44"/>
      <c r="D79" s="45"/>
      <c r="E79" s="10" t="s">
        <v>111</v>
      </c>
      <c r="F79" s="36" t="s">
        <v>237</v>
      </c>
      <c r="G79" s="36"/>
      <c r="H79" s="181" t="b">
        <v>0</v>
      </c>
      <c r="I79" s="38"/>
      <c r="J79" s="27"/>
      <c r="K79" s="28"/>
      <c r="L79" s="29"/>
      <c r="M79" s="70"/>
    </row>
    <row r="80" spans="1:13" ht="25.5" customHeight="1">
      <c r="A80" s="38"/>
      <c r="B80" s="43"/>
      <c r="C80" s="44"/>
      <c r="D80" s="45"/>
      <c r="E80" s="10" t="s">
        <v>112</v>
      </c>
      <c r="F80" s="36" t="s">
        <v>236</v>
      </c>
      <c r="G80" s="36"/>
      <c r="H80" s="181" t="b">
        <v>0</v>
      </c>
      <c r="I80" s="38"/>
      <c r="J80" s="27"/>
      <c r="K80" s="28"/>
      <c r="L80" s="29"/>
      <c r="M80" s="70"/>
    </row>
    <row r="81" spans="1:13" ht="25.5" customHeight="1">
      <c r="A81" s="39"/>
      <c r="B81" s="46"/>
      <c r="C81" s="47"/>
      <c r="D81" s="48"/>
      <c r="E81" s="10" t="s">
        <v>113</v>
      </c>
      <c r="F81" s="36" t="s">
        <v>235</v>
      </c>
      <c r="G81" s="36"/>
      <c r="H81" s="181" t="b">
        <v>0</v>
      </c>
      <c r="I81" s="39"/>
      <c r="J81" s="30"/>
      <c r="K81" s="31"/>
      <c r="L81" s="32"/>
      <c r="M81" s="71"/>
    </row>
    <row r="82" spans="1:13" ht="25.5" customHeight="1">
      <c r="A82" s="37">
        <v>10</v>
      </c>
      <c r="B82" s="40" t="s">
        <v>239</v>
      </c>
      <c r="C82" s="41"/>
      <c r="D82" s="42"/>
      <c r="E82" s="49" t="s">
        <v>357</v>
      </c>
      <c r="F82" s="50"/>
      <c r="G82" s="50"/>
      <c r="H82" s="51"/>
      <c r="I82" s="37" t="s">
        <v>49</v>
      </c>
      <c r="J82" s="24">
        <v>2500000</v>
      </c>
      <c r="K82" s="25"/>
      <c r="L82" s="26"/>
      <c r="M82" s="69">
        <f>IF(COUNTIF(H82:H89,"TRUE")=0,"",2500000)</f>
      </c>
    </row>
    <row r="83" spans="1:13" ht="25.5" customHeight="1">
      <c r="A83" s="38"/>
      <c r="B83" s="43"/>
      <c r="C83" s="44"/>
      <c r="D83" s="45"/>
      <c r="E83" s="10" t="s">
        <v>114</v>
      </c>
      <c r="F83" s="36" t="s">
        <v>244</v>
      </c>
      <c r="G83" s="36"/>
      <c r="H83" s="181" t="b">
        <v>0</v>
      </c>
      <c r="I83" s="38"/>
      <c r="J83" s="27"/>
      <c r="K83" s="28"/>
      <c r="L83" s="29"/>
      <c r="M83" s="70"/>
    </row>
    <row r="84" spans="1:13" ht="25.5" customHeight="1">
      <c r="A84" s="38"/>
      <c r="B84" s="43"/>
      <c r="C84" s="44"/>
      <c r="D84" s="45"/>
      <c r="E84" s="10" t="s">
        <v>115</v>
      </c>
      <c r="F84" s="36" t="s">
        <v>60</v>
      </c>
      <c r="G84" s="36"/>
      <c r="H84" s="181" t="b">
        <v>0</v>
      </c>
      <c r="I84" s="38"/>
      <c r="J84" s="27"/>
      <c r="K84" s="28"/>
      <c r="L84" s="29"/>
      <c r="M84" s="70"/>
    </row>
    <row r="85" spans="1:13" ht="25.5" customHeight="1">
      <c r="A85" s="38"/>
      <c r="B85" s="43"/>
      <c r="C85" s="44"/>
      <c r="D85" s="45"/>
      <c r="E85" s="10" t="s">
        <v>116</v>
      </c>
      <c r="F85" s="36" t="s">
        <v>243</v>
      </c>
      <c r="G85" s="36"/>
      <c r="H85" s="181" t="b">
        <v>0</v>
      </c>
      <c r="I85" s="38"/>
      <c r="J85" s="27"/>
      <c r="K85" s="28"/>
      <c r="L85" s="29"/>
      <c r="M85" s="70"/>
    </row>
    <row r="86" spans="1:13" ht="25.5" customHeight="1">
      <c r="A86" s="38"/>
      <c r="B86" s="43"/>
      <c r="C86" s="44"/>
      <c r="D86" s="45"/>
      <c r="E86" s="10" t="s">
        <v>117</v>
      </c>
      <c r="F86" s="36" t="s">
        <v>242</v>
      </c>
      <c r="G86" s="36"/>
      <c r="H86" s="181" t="b">
        <v>0</v>
      </c>
      <c r="I86" s="38"/>
      <c r="J86" s="27"/>
      <c r="K86" s="28"/>
      <c r="L86" s="29"/>
      <c r="M86" s="70"/>
    </row>
    <row r="87" spans="1:13" ht="25.5" customHeight="1">
      <c r="A87" s="38"/>
      <c r="B87" s="43"/>
      <c r="C87" s="44"/>
      <c r="D87" s="45"/>
      <c r="E87" s="10" t="s">
        <v>118</v>
      </c>
      <c r="F87" s="36" t="s">
        <v>241</v>
      </c>
      <c r="G87" s="36"/>
      <c r="H87" s="181" t="b">
        <v>0</v>
      </c>
      <c r="I87" s="38"/>
      <c r="J87" s="27"/>
      <c r="K87" s="28"/>
      <c r="L87" s="29"/>
      <c r="M87" s="70"/>
    </row>
    <row r="88" spans="1:13" ht="25.5" customHeight="1">
      <c r="A88" s="38"/>
      <c r="B88" s="43"/>
      <c r="C88" s="44"/>
      <c r="D88" s="45"/>
      <c r="E88" s="10" t="s">
        <v>119</v>
      </c>
      <c r="F88" s="36" t="s">
        <v>240</v>
      </c>
      <c r="G88" s="36"/>
      <c r="H88" s="181" t="b">
        <v>0</v>
      </c>
      <c r="I88" s="38"/>
      <c r="J88" s="27"/>
      <c r="K88" s="28"/>
      <c r="L88" s="29"/>
      <c r="M88" s="70"/>
    </row>
    <row r="89" spans="1:13" ht="25.5" customHeight="1">
      <c r="A89" s="39"/>
      <c r="B89" s="46"/>
      <c r="C89" s="47"/>
      <c r="D89" s="48"/>
      <c r="E89" s="10" t="s">
        <v>370</v>
      </c>
      <c r="F89" s="36" t="s">
        <v>145</v>
      </c>
      <c r="G89" s="36"/>
      <c r="H89" s="181" t="b">
        <v>0</v>
      </c>
      <c r="I89" s="39"/>
      <c r="J89" s="30"/>
      <c r="K89" s="31"/>
      <c r="L89" s="32"/>
      <c r="M89" s="71"/>
    </row>
    <row r="90" spans="1:13" ht="25.5" customHeight="1">
      <c r="A90" s="60">
        <v>11</v>
      </c>
      <c r="B90" s="60" t="s">
        <v>245</v>
      </c>
      <c r="C90" s="60"/>
      <c r="D90" s="60"/>
      <c r="E90" s="98" t="s">
        <v>358</v>
      </c>
      <c r="F90" s="98"/>
      <c r="G90" s="98"/>
      <c r="H90" s="98"/>
      <c r="I90" s="60" t="s">
        <v>49</v>
      </c>
      <c r="J90" s="93">
        <v>2500000</v>
      </c>
      <c r="K90" s="93"/>
      <c r="L90" s="93"/>
      <c r="M90" s="96">
        <f>IF(COUNTIF(H90:H94,"TRUE")=0,"",2500000)</f>
      </c>
    </row>
    <row r="91" spans="1:13" ht="25.5" customHeight="1">
      <c r="A91" s="60"/>
      <c r="B91" s="60"/>
      <c r="C91" s="60"/>
      <c r="D91" s="60"/>
      <c r="E91" s="10" t="s">
        <v>120</v>
      </c>
      <c r="F91" s="36" t="s">
        <v>68</v>
      </c>
      <c r="G91" s="36"/>
      <c r="H91" s="181" t="b">
        <v>0</v>
      </c>
      <c r="I91" s="60"/>
      <c r="J91" s="93"/>
      <c r="K91" s="93"/>
      <c r="L91" s="93"/>
      <c r="M91" s="96"/>
    </row>
    <row r="92" spans="1:13" ht="25.5" customHeight="1">
      <c r="A92" s="60"/>
      <c r="B92" s="60"/>
      <c r="C92" s="60"/>
      <c r="D92" s="60"/>
      <c r="E92" s="10" t="s">
        <v>121</v>
      </c>
      <c r="F92" s="36" t="s">
        <v>150</v>
      </c>
      <c r="G92" s="36"/>
      <c r="H92" s="181" t="b">
        <v>0</v>
      </c>
      <c r="I92" s="60"/>
      <c r="J92" s="93"/>
      <c r="K92" s="93"/>
      <c r="L92" s="93"/>
      <c r="M92" s="96"/>
    </row>
    <row r="93" spans="1:13" ht="25.5" customHeight="1">
      <c r="A93" s="60"/>
      <c r="B93" s="60"/>
      <c r="C93" s="60"/>
      <c r="D93" s="60"/>
      <c r="E93" s="10" t="s">
        <v>122</v>
      </c>
      <c r="F93" s="36" t="s">
        <v>246</v>
      </c>
      <c r="G93" s="36"/>
      <c r="H93" s="181" t="b">
        <v>0</v>
      </c>
      <c r="I93" s="60"/>
      <c r="J93" s="93"/>
      <c r="K93" s="93"/>
      <c r="L93" s="93"/>
      <c r="M93" s="96"/>
    </row>
    <row r="94" spans="1:13" ht="25.5" customHeight="1">
      <c r="A94" s="60"/>
      <c r="B94" s="60"/>
      <c r="C94" s="60"/>
      <c r="D94" s="60"/>
      <c r="E94" s="10" t="s">
        <v>123</v>
      </c>
      <c r="F94" s="36" t="s">
        <v>247</v>
      </c>
      <c r="G94" s="36"/>
      <c r="H94" s="181" t="b">
        <v>0</v>
      </c>
      <c r="I94" s="60"/>
      <c r="J94" s="93"/>
      <c r="K94" s="93"/>
      <c r="L94" s="93"/>
      <c r="M94" s="96"/>
    </row>
    <row r="95" spans="1:13" ht="25.5" customHeight="1">
      <c r="A95" s="37">
        <v>12</v>
      </c>
      <c r="B95" s="40" t="s">
        <v>248</v>
      </c>
      <c r="C95" s="41"/>
      <c r="D95" s="42"/>
      <c r="E95" s="49" t="s">
        <v>357</v>
      </c>
      <c r="F95" s="50"/>
      <c r="G95" s="50"/>
      <c r="H95" s="51"/>
      <c r="I95" s="37" t="s">
        <v>49</v>
      </c>
      <c r="J95" s="24">
        <v>2500000</v>
      </c>
      <c r="K95" s="25"/>
      <c r="L95" s="26"/>
      <c r="M95" s="69">
        <f>IF(COUNTIF(H95:H100,"TRUE")=0,"",2500000)</f>
      </c>
    </row>
    <row r="96" spans="1:13" ht="25.5" customHeight="1">
      <c r="A96" s="38"/>
      <c r="B96" s="43"/>
      <c r="C96" s="44"/>
      <c r="D96" s="45"/>
      <c r="E96" s="10" t="s">
        <v>124</v>
      </c>
      <c r="F96" s="36" t="s">
        <v>253</v>
      </c>
      <c r="G96" s="36"/>
      <c r="H96" s="181" t="b">
        <v>0</v>
      </c>
      <c r="I96" s="38"/>
      <c r="J96" s="27"/>
      <c r="K96" s="28"/>
      <c r="L96" s="29"/>
      <c r="M96" s="70"/>
    </row>
    <row r="97" spans="1:13" ht="25.5" customHeight="1">
      <c r="A97" s="38"/>
      <c r="B97" s="43"/>
      <c r="C97" s="44"/>
      <c r="D97" s="45"/>
      <c r="E97" s="10" t="s">
        <v>125</v>
      </c>
      <c r="F97" s="36" t="s">
        <v>86</v>
      </c>
      <c r="G97" s="36"/>
      <c r="H97" s="181" t="b">
        <v>0</v>
      </c>
      <c r="I97" s="38"/>
      <c r="J97" s="27"/>
      <c r="K97" s="28"/>
      <c r="L97" s="29"/>
      <c r="M97" s="70"/>
    </row>
    <row r="98" spans="1:13" ht="25.5" customHeight="1">
      <c r="A98" s="38"/>
      <c r="B98" s="43"/>
      <c r="C98" s="44"/>
      <c r="D98" s="45"/>
      <c r="E98" s="10" t="s">
        <v>126</v>
      </c>
      <c r="F98" s="36" t="s">
        <v>252</v>
      </c>
      <c r="G98" s="36"/>
      <c r="H98" s="181" t="b">
        <v>0</v>
      </c>
      <c r="I98" s="38"/>
      <c r="J98" s="27"/>
      <c r="K98" s="28"/>
      <c r="L98" s="29"/>
      <c r="M98" s="70"/>
    </row>
    <row r="99" spans="1:13" ht="31.5" customHeight="1">
      <c r="A99" s="38"/>
      <c r="B99" s="43"/>
      <c r="C99" s="44"/>
      <c r="D99" s="45"/>
      <c r="E99" s="10" t="s">
        <v>249</v>
      </c>
      <c r="F99" s="64" t="s">
        <v>251</v>
      </c>
      <c r="G99" s="65"/>
      <c r="H99" s="181" t="b">
        <v>0</v>
      </c>
      <c r="I99" s="38"/>
      <c r="J99" s="27"/>
      <c r="K99" s="28"/>
      <c r="L99" s="29"/>
      <c r="M99" s="70"/>
    </row>
    <row r="100" spans="1:13" ht="31.5" customHeight="1">
      <c r="A100" s="39"/>
      <c r="B100" s="46"/>
      <c r="C100" s="47"/>
      <c r="D100" s="48"/>
      <c r="E100" s="10" t="s">
        <v>250</v>
      </c>
      <c r="F100" s="64" t="s">
        <v>87</v>
      </c>
      <c r="G100" s="65"/>
      <c r="H100" s="181" t="b">
        <v>0</v>
      </c>
      <c r="I100" s="39"/>
      <c r="J100" s="30"/>
      <c r="K100" s="31"/>
      <c r="L100" s="32"/>
      <c r="M100" s="71"/>
    </row>
    <row r="101" spans="1:13" ht="31.5" customHeight="1">
      <c r="A101" s="37">
        <v>13</v>
      </c>
      <c r="B101" s="40" t="s">
        <v>254</v>
      </c>
      <c r="C101" s="41"/>
      <c r="D101" s="42"/>
      <c r="E101" s="49" t="s">
        <v>372</v>
      </c>
      <c r="F101" s="50"/>
      <c r="G101" s="50"/>
      <c r="H101" s="51"/>
      <c r="I101" s="37" t="s">
        <v>50</v>
      </c>
      <c r="J101" s="24">
        <v>3000000</v>
      </c>
      <c r="K101" s="25"/>
      <c r="L101" s="26"/>
      <c r="M101" s="69">
        <f>IF(COUNTIF(H102:H108,"TRUE")=0,"",3000000)</f>
      </c>
    </row>
    <row r="102" spans="1:13" ht="31.5" customHeight="1">
      <c r="A102" s="38"/>
      <c r="B102" s="43"/>
      <c r="C102" s="44"/>
      <c r="D102" s="45"/>
      <c r="E102" s="10" t="s">
        <v>255</v>
      </c>
      <c r="F102" s="64" t="s">
        <v>127</v>
      </c>
      <c r="G102" s="65"/>
      <c r="H102" s="181" t="b">
        <v>0</v>
      </c>
      <c r="I102" s="38"/>
      <c r="J102" s="27"/>
      <c r="K102" s="28"/>
      <c r="L102" s="29"/>
      <c r="M102" s="70"/>
    </row>
    <row r="103" spans="1:13" ht="31.5" customHeight="1">
      <c r="A103" s="38"/>
      <c r="B103" s="43"/>
      <c r="C103" s="44"/>
      <c r="D103" s="45"/>
      <c r="E103" s="10" t="s">
        <v>256</v>
      </c>
      <c r="F103" s="64" t="s">
        <v>266</v>
      </c>
      <c r="G103" s="65"/>
      <c r="H103" s="181" t="b">
        <v>0</v>
      </c>
      <c r="I103" s="38"/>
      <c r="J103" s="27"/>
      <c r="K103" s="28"/>
      <c r="L103" s="29"/>
      <c r="M103" s="70"/>
    </row>
    <row r="104" spans="1:13" ht="31.5" customHeight="1">
      <c r="A104" s="38"/>
      <c r="B104" s="43"/>
      <c r="C104" s="44"/>
      <c r="D104" s="45"/>
      <c r="E104" s="10" t="s">
        <v>257</v>
      </c>
      <c r="F104" s="64" t="s">
        <v>265</v>
      </c>
      <c r="G104" s="65"/>
      <c r="H104" s="181" t="b">
        <v>0</v>
      </c>
      <c r="I104" s="38"/>
      <c r="J104" s="27"/>
      <c r="K104" s="28"/>
      <c r="L104" s="29"/>
      <c r="M104" s="70"/>
    </row>
    <row r="105" spans="1:13" ht="31.5" customHeight="1">
      <c r="A105" s="38"/>
      <c r="B105" s="43"/>
      <c r="C105" s="44"/>
      <c r="D105" s="45"/>
      <c r="E105" s="10" t="s">
        <v>258</v>
      </c>
      <c r="F105" s="64" t="s">
        <v>191</v>
      </c>
      <c r="G105" s="65"/>
      <c r="H105" s="181" t="b">
        <v>0</v>
      </c>
      <c r="I105" s="38"/>
      <c r="J105" s="27"/>
      <c r="K105" s="28"/>
      <c r="L105" s="29"/>
      <c r="M105" s="70"/>
    </row>
    <row r="106" spans="1:13" ht="31.5" customHeight="1">
      <c r="A106" s="38"/>
      <c r="B106" s="43"/>
      <c r="C106" s="44"/>
      <c r="D106" s="45"/>
      <c r="E106" s="10" t="s">
        <v>259</v>
      </c>
      <c r="F106" s="64" t="s">
        <v>264</v>
      </c>
      <c r="G106" s="65"/>
      <c r="H106" s="181" t="b">
        <v>0</v>
      </c>
      <c r="I106" s="38"/>
      <c r="J106" s="27"/>
      <c r="K106" s="28"/>
      <c r="L106" s="29"/>
      <c r="M106" s="70"/>
    </row>
    <row r="107" spans="1:13" ht="31.5" customHeight="1">
      <c r="A107" s="38"/>
      <c r="B107" s="43"/>
      <c r="C107" s="44"/>
      <c r="D107" s="45"/>
      <c r="E107" s="10" t="s">
        <v>260</v>
      </c>
      <c r="F107" s="64" t="s">
        <v>263</v>
      </c>
      <c r="G107" s="65"/>
      <c r="H107" s="181" t="b">
        <v>0</v>
      </c>
      <c r="I107" s="38"/>
      <c r="J107" s="27"/>
      <c r="K107" s="28"/>
      <c r="L107" s="29"/>
      <c r="M107" s="70"/>
    </row>
    <row r="108" spans="1:13" ht="25.5" customHeight="1">
      <c r="A108" s="39"/>
      <c r="B108" s="46"/>
      <c r="C108" s="47"/>
      <c r="D108" s="48"/>
      <c r="E108" s="10" t="s">
        <v>261</v>
      </c>
      <c r="F108" s="64" t="s">
        <v>262</v>
      </c>
      <c r="G108" s="65"/>
      <c r="H108" s="181" t="b">
        <v>0</v>
      </c>
      <c r="I108" s="39"/>
      <c r="J108" s="30"/>
      <c r="K108" s="31"/>
      <c r="L108" s="32"/>
      <c r="M108" s="71"/>
    </row>
    <row r="109" spans="1:13" ht="31.5">
      <c r="A109" s="8">
        <v>14</v>
      </c>
      <c r="B109" s="60" t="s">
        <v>267</v>
      </c>
      <c r="C109" s="60"/>
      <c r="D109" s="60"/>
      <c r="E109" s="64" t="s">
        <v>64</v>
      </c>
      <c r="F109" s="95"/>
      <c r="G109" s="65"/>
      <c r="H109" s="184" t="b">
        <v>0</v>
      </c>
      <c r="I109" s="8" t="s">
        <v>50</v>
      </c>
      <c r="J109" s="93">
        <v>2000000</v>
      </c>
      <c r="K109" s="93"/>
      <c r="L109" s="93"/>
      <c r="M109" s="9">
        <f>IF(COUNTIF(H109,"TRUE")=0,"",2000000)</f>
      </c>
    </row>
    <row r="110" spans="1:13" ht="41.25" customHeight="1">
      <c r="A110" s="11" t="s">
        <v>51</v>
      </c>
      <c r="B110" s="104" t="s">
        <v>268</v>
      </c>
      <c r="C110" s="104"/>
      <c r="D110" s="104"/>
      <c r="E110" s="104"/>
      <c r="F110" s="104"/>
      <c r="G110" s="104"/>
      <c r="H110" s="104"/>
      <c r="I110" s="104"/>
      <c r="J110" s="104"/>
      <c r="K110" s="104"/>
      <c r="L110" s="104"/>
      <c r="M110" s="104"/>
    </row>
    <row r="111" spans="1:13" s="21" customFormat="1" ht="28.5" customHeight="1">
      <c r="A111" s="37">
        <v>15</v>
      </c>
      <c r="B111" s="40" t="s">
        <v>269</v>
      </c>
      <c r="C111" s="41"/>
      <c r="D111" s="42"/>
      <c r="E111" s="99" t="s">
        <v>358</v>
      </c>
      <c r="F111" s="100"/>
      <c r="G111" s="100"/>
      <c r="H111" s="101"/>
      <c r="I111" s="52" t="s">
        <v>47</v>
      </c>
      <c r="J111" s="24">
        <v>3000000</v>
      </c>
      <c r="K111" s="25"/>
      <c r="L111" s="26"/>
      <c r="M111" s="81">
        <f>IF(COUNTIF(H111:H117,"TRUE")=0,"",3000000)</f>
      </c>
    </row>
    <row r="112" spans="1:13" ht="25.5" customHeight="1">
      <c r="A112" s="38"/>
      <c r="B112" s="43"/>
      <c r="C112" s="44"/>
      <c r="D112" s="45"/>
      <c r="E112" s="10" t="s">
        <v>131</v>
      </c>
      <c r="F112" s="36" t="s">
        <v>109</v>
      </c>
      <c r="G112" s="36"/>
      <c r="H112" s="181" t="b">
        <v>0</v>
      </c>
      <c r="I112" s="53"/>
      <c r="J112" s="27"/>
      <c r="K112" s="28"/>
      <c r="L112" s="29"/>
      <c r="M112" s="82"/>
    </row>
    <row r="113" spans="1:13" ht="25.5" customHeight="1">
      <c r="A113" s="38"/>
      <c r="B113" s="43"/>
      <c r="C113" s="44"/>
      <c r="D113" s="45"/>
      <c r="E113" s="10" t="s">
        <v>132</v>
      </c>
      <c r="F113" s="36" t="s">
        <v>78</v>
      </c>
      <c r="G113" s="36"/>
      <c r="H113" s="181" t="b">
        <v>0</v>
      </c>
      <c r="I113" s="53"/>
      <c r="J113" s="27"/>
      <c r="K113" s="28"/>
      <c r="L113" s="29"/>
      <c r="M113" s="82"/>
    </row>
    <row r="114" spans="1:13" ht="25.5" customHeight="1">
      <c r="A114" s="38"/>
      <c r="B114" s="43"/>
      <c r="C114" s="44"/>
      <c r="D114" s="45"/>
      <c r="E114" s="10" t="s">
        <v>133</v>
      </c>
      <c r="F114" s="36" t="s">
        <v>77</v>
      </c>
      <c r="G114" s="36"/>
      <c r="H114" s="181" t="b">
        <v>0</v>
      </c>
      <c r="I114" s="53"/>
      <c r="J114" s="27"/>
      <c r="K114" s="28"/>
      <c r="L114" s="29"/>
      <c r="M114" s="82"/>
    </row>
    <row r="115" spans="1:13" ht="25.5" customHeight="1">
      <c r="A115" s="38"/>
      <c r="B115" s="43"/>
      <c r="C115" s="44"/>
      <c r="D115" s="45"/>
      <c r="E115" s="10" t="s">
        <v>134</v>
      </c>
      <c r="F115" s="64" t="s">
        <v>270</v>
      </c>
      <c r="G115" s="65"/>
      <c r="H115" s="181" t="b">
        <v>0</v>
      </c>
      <c r="I115" s="53"/>
      <c r="J115" s="27"/>
      <c r="K115" s="28"/>
      <c r="L115" s="29"/>
      <c r="M115" s="82"/>
    </row>
    <row r="116" spans="1:13" ht="25.5" customHeight="1">
      <c r="A116" s="38"/>
      <c r="B116" s="43"/>
      <c r="C116" s="44"/>
      <c r="D116" s="45"/>
      <c r="E116" s="10" t="s">
        <v>377</v>
      </c>
      <c r="F116" s="64" t="s">
        <v>76</v>
      </c>
      <c r="G116" s="65"/>
      <c r="H116" s="181" t="b">
        <v>0</v>
      </c>
      <c r="I116" s="53"/>
      <c r="J116" s="27"/>
      <c r="K116" s="28"/>
      <c r="L116" s="29"/>
      <c r="M116" s="82"/>
    </row>
    <row r="117" spans="1:13" ht="25.5" customHeight="1">
      <c r="A117" s="39"/>
      <c r="B117" s="46"/>
      <c r="C117" s="47"/>
      <c r="D117" s="48"/>
      <c r="E117" s="10" t="s">
        <v>378</v>
      </c>
      <c r="F117" s="36" t="s">
        <v>79</v>
      </c>
      <c r="G117" s="36"/>
      <c r="H117" s="181" t="b">
        <v>0</v>
      </c>
      <c r="I117" s="54"/>
      <c r="J117" s="30"/>
      <c r="K117" s="31"/>
      <c r="L117" s="32"/>
      <c r="M117" s="83"/>
    </row>
    <row r="118" spans="1:13" ht="25.5" customHeight="1">
      <c r="A118" s="37">
        <v>16</v>
      </c>
      <c r="B118" s="40" t="s">
        <v>271</v>
      </c>
      <c r="C118" s="41"/>
      <c r="D118" s="42"/>
      <c r="E118" s="49" t="s">
        <v>361</v>
      </c>
      <c r="F118" s="50"/>
      <c r="G118" s="50"/>
      <c r="H118" s="51"/>
      <c r="I118" s="52" t="s">
        <v>47</v>
      </c>
      <c r="J118" s="24">
        <v>3500000</v>
      </c>
      <c r="K118" s="25"/>
      <c r="L118" s="26"/>
      <c r="M118" s="84">
        <f>IF(COUNTIF(H118:H121,"TRUE")=0,"",3500000)</f>
      </c>
    </row>
    <row r="119" spans="1:13" ht="25.5" customHeight="1">
      <c r="A119" s="38"/>
      <c r="B119" s="43"/>
      <c r="C119" s="44"/>
      <c r="D119" s="45"/>
      <c r="E119" s="10" t="s">
        <v>135</v>
      </c>
      <c r="F119" s="36" t="s">
        <v>278</v>
      </c>
      <c r="G119" s="36"/>
      <c r="H119" s="181" t="b">
        <v>0</v>
      </c>
      <c r="I119" s="53"/>
      <c r="J119" s="27"/>
      <c r="K119" s="28"/>
      <c r="L119" s="29"/>
      <c r="M119" s="34"/>
    </row>
    <row r="120" spans="1:13" ht="25.5" customHeight="1">
      <c r="A120" s="38"/>
      <c r="B120" s="43"/>
      <c r="C120" s="44"/>
      <c r="D120" s="45"/>
      <c r="E120" s="10" t="s">
        <v>136</v>
      </c>
      <c r="F120" s="36" t="s">
        <v>277</v>
      </c>
      <c r="G120" s="36"/>
      <c r="H120" s="181" t="b">
        <v>0</v>
      </c>
      <c r="I120" s="53"/>
      <c r="J120" s="27"/>
      <c r="K120" s="28"/>
      <c r="L120" s="29"/>
      <c r="M120" s="34"/>
    </row>
    <row r="121" spans="1:13" ht="25.5" customHeight="1">
      <c r="A121" s="39"/>
      <c r="B121" s="46"/>
      <c r="C121" s="47"/>
      <c r="D121" s="48"/>
      <c r="E121" s="10" t="s">
        <v>137</v>
      </c>
      <c r="F121" s="36" t="s">
        <v>276</v>
      </c>
      <c r="G121" s="36"/>
      <c r="H121" s="181" t="b">
        <v>0</v>
      </c>
      <c r="I121" s="54"/>
      <c r="J121" s="30"/>
      <c r="K121" s="31"/>
      <c r="L121" s="32"/>
      <c r="M121" s="35"/>
    </row>
    <row r="122" spans="1:13" ht="25.5" customHeight="1">
      <c r="A122" s="37">
        <v>17</v>
      </c>
      <c r="B122" s="40" t="s">
        <v>429</v>
      </c>
      <c r="C122" s="41"/>
      <c r="D122" s="42"/>
      <c r="E122" s="49" t="s">
        <v>357</v>
      </c>
      <c r="F122" s="50"/>
      <c r="G122" s="50"/>
      <c r="H122" s="51"/>
      <c r="I122" s="52" t="s">
        <v>49</v>
      </c>
      <c r="J122" s="24">
        <v>2500000</v>
      </c>
      <c r="K122" s="25"/>
      <c r="L122" s="26"/>
      <c r="M122" s="33">
        <f>IF(COUNTIF(H122:H133,"TRUE")=0,"",2500000)</f>
      </c>
    </row>
    <row r="123" spans="1:13" ht="25.5" customHeight="1">
      <c r="A123" s="38"/>
      <c r="B123" s="43"/>
      <c r="C123" s="44"/>
      <c r="D123" s="45"/>
      <c r="E123" s="10" t="s">
        <v>272</v>
      </c>
      <c r="F123" s="36" t="s">
        <v>60</v>
      </c>
      <c r="G123" s="36"/>
      <c r="H123" s="181" t="b">
        <v>0</v>
      </c>
      <c r="I123" s="53"/>
      <c r="J123" s="27"/>
      <c r="K123" s="28"/>
      <c r="L123" s="29"/>
      <c r="M123" s="34"/>
    </row>
    <row r="124" spans="1:13" ht="25.5" customHeight="1">
      <c r="A124" s="38"/>
      <c r="B124" s="43"/>
      <c r="C124" s="44"/>
      <c r="D124" s="45"/>
      <c r="E124" s="10" t="s">
        <v>273</v>
      </c>
      <c r="F124" s="36" t="s">
        <v>302</v>
      </c>
      <c r="G124" s="36"/>
      <c r="H124" s="181"/>
      <c r="I124" s="53"/>
      <c r="J124" s="27"/>
      <c r="K124" s="28"/>
      <c r="L124" s="29"/>
      <c r="M124" s="34"/>
    </row>
    <row r="125" spans="1:13" ht="25.5" customHeight="1">
      <c r="A125" s="38"/>
      <c r="B125" s="43"/>
      <c r="C125" s="44"/>
      <c r="D125" s="45"/>
      <c r="E125" s="10" t="s">
        <v>274</v>
      </c>
      <c r="F125" s="36" t="s">
        <v>139</v>
      </c>
      <c r="G125" s="36"/>
      <c r="H125" s="181" t="b">
        <v>0</v>
      </c>
      <c r="I125" s="53"/>
      <c r="J125" s="27"/>
      <c r="K125" s="28"/>
      <c r="L125" s="29"/>
      <c r="M125" s="34"/>
    </row>
    <row r="126" spans="1:13" ht="25.5" customHeight="1">
      <c r="A126" s="38"/>
      <c r="B126" s="43"/>
      <c r="C126" s="44"/>
      <c r="D126" s="45"/>
      <c r="E126" s="10" t="s">
        <v>275</v>
      </c>
      <c r="F126" s="36" t="s">
        <v>149</v>
      </c>
      <c r="G126" s="36"/>
      <c r="H126" s="181"/>
      <c r="I126" s="53"/>
      <c r="J126" s="27"/>
      <c r="K126" s="28"/>
      <c r="L126" s="29"/>
      <c r="M126" s="34"/>
    </row>
    <row r="127" spans="1:13" ht="25.5" customHeight="1">
      <c r="A127" s="38"/>
      <c r="B127" s="43"/>
      <c r="C127" s="44"/>
      <c r="D127" s="45"/>
      <c r="E127" s="10" t="s">
        <v>430</v>
      </c>
      <c r="F127" s="36" t="s">
        <v>44</v>
      </c>
      <c r="G127" s="36"/>
      <c r="H127" s="181"/>
      <c r="I127" s="53"/>
      <c r="J127" s="27"/>
      <c r="K127" s="28"/>
      <c r="L127" s="29"/>
      <c r="M127" s="34"/>
    </row>
    <row r="128" spans="1:13" ht="25.5" customHeight="1">
      <c r="A128" s="38"/>
      <c r="B128" s="43"/>
      <c r="C128" s="44"/>
      <c r="D128" s="45"/>
      <c r="E128" s="10" t="s">
        <v>434</v>
      </c>
      <c r="F128" s="36" t="s">
        <v>45</v>
      </c>
      <c r="G128" s="36"/>
      <c r="H128" s="181"/>
      <c r="I128" s="53"/>
      <c r="J128" s="27"/>
      <c r="K128" s="28"/>
      <c r="L128" s="29"/>
      <c r="M128" s="34"/>
    </row>
    <row r="129" spans="1:13" ht="25.5" customHeight="1">
      <c r="A129" s="38"/>
      <c r="B129" s="43"/>
      <c r="C129" s="44"/>
      <c r="D129" s="45"/>
      <c r="E129" s="10" t="s">
        <v>435</v>
      </c>
      <c r="F129" s="36" t="s">
        <v>431</v>
      </c>
      <c r="G129" s="36"/>
      <c r="H129" s="181"/>
      <c r="I129" s="53"/>
      <c r="J129" s="27"/>
      <c r="K129" s="28"/>
      <c r="L129" s="29"/>
      <c r="M129" s="34"/>
    </row>
    <row r="130" spans="1:13" ht="25.5" customHeight="1">
      <c r="A130" s="38"/>
      <c r="B130" s="43"/>
      <c r="C130" s="44"/>
      <c r="D130" s="45"/>
      <c r="E130" s="10" t="s">
        <v>436</v>
      </c>
      <c r="F130" s="36" t="s">
        <v>432</v>
      </c>
      <c r="G130" s="36"/>
      <c r="H130" s="181"/>
      <c r="I130" s="53"/>
      <c r="J130" s="27"/>
      <c r="K130" s="28"/>
      <c r="L130" s="29"/>
      <c r="M130" s="34"/>
    </row>
    <row r="131" spans="1:13" ht="25.5" customHeight="1">
      <c r="A131" s="38"/>
      <c r="B131" s="43"/>
      <c r="C131" s="44"/>
      <c r="D131" s="45"/>
      <c r="E131" s="10" t="s">
        <v>437</v>
      </c>
      <c r="F131" s="36" t="s">
        <v>433</v>
      </c>
      <c r="G131" s="36"/>
      <c r="H131" s="181"/>
      <c r="I131" s="53"/>
      <c r="J131" s="27"/>
      <c r="K131" s="28"/>
      <c r="L131" s="29"/>
      <c r="M131" s="34"/>
    </row>
    <row r="132" spans="1:13" ht="25.5" customHeight="1">
      <c r="A132" s="38"/>
      <c r="B132" s="43"/>
      <c r="C132" s="44"/>
      <c r="D132" s="45"/>
      <c r="E132" s="10" t="s">
        <v>438</v>
      </c>
      <c r="F132" s="36" t="s">
        <v>301</v>
      </c>
      <c r="G132" s="36"/>
      <c r="H132" s="181"/>
      <c r="I132" s="53"/>
      <c r="J132" s="27"/>
      <c r="K132" s="28"/>
      <c r="L132" s="29"/>
      <c r="M132" s="34"/>
    </row>
    <row r="133" spans="1:13" ht="25.5" customHeight="1">
      <c r="A133" s="39"/>
      <c r="B133" s="46"/>
      <c r="C133" s="47"/>
      <c r="D133" s="48"/>
      <c r="E133" s="10" t="s">
        <v>439</v>
      </c>
      <c r="F133" s="36" t="s">
        <v>300</v>
      </c>
      <c r="G133" s="36"/>
      <c r="H133" s="181" t="b">
        <v>0</v>
      </c>
      <c r="I133" s="54"/>
      <c r="J133" s="30"/>
      <c r="K133" s="31"/>
      <c r="L133" s="32"/>
      <c r="M133" s="35"/>
    </row>
    <row r="134" spans="1:13" ht="25.5" customHeight="1">
      <c r="A134" s="37">
        <v>18</v>
      </c>
      <c r="B134" s="40" t="s">
        <v>279</v>
      </c>
      <c r="C134" s="41"/>
      <c r="D134" s="42"/>
      <c r="E134" s="49" t="s">
        <v>362</v>
      </c>
      <c r="F134" s="50"/>
      <c r="G134" s="50"/>
      <c r="H134" s="51"/>
      <c r="I134" s="37" t="s">
        <v>50</v>
      </c>
      <c r="J134" s="24">
        <v>3500000</v>
      </c>
      <c r="K134" s="25"/>
      <c r="L134" s="26"/>
      <c r="M134" s="69">
        <f>IF(COUNTIF(H134:H138,"TRUE")=0,"",3500000)</f>
      </c>
    </row>
    <row r="135" spans="1:13" ht="25.5" customHeight="1">
      <c r="A135" s="38"/>
      <c r="B135" s="43"/>
      <c r="C135" s="44"/>
      <c r="D135" s="45"/>
      <c r="E135" s="10" t="s">
        <v>284</v>
      </c>
      <c r="F135" s="64" t="s">
        <v>283</v>
      </c>
      <c r="G135" s="65"/>
      <c r="H135" s="184" t="b">
        <v>0</v>
      </c>
      <c r="I135" s="38"/>
      <c r="J135" s="27"/>
      <c r="K135" s="28"/>
      <c r="L135" s="29"/>
      <c r="M135" s="70"/>
    </row>
    <row r="136" spans="1:13" ht="25.5" customHeight="1">
      <c r="A136" s="38"/>
      <c r="B136" s="43"/>
      <c r="C136" s="44"/>
      <c r="D136" s="45"/>
      <c r="E136" s="10" t="s">
        <v>285</v>
      </c>
      <c r="F136" s="102" t="s">
        <v>282</v>
      </c>
      <c r="G136" s="102"/>
      <c r="H136" s="181" t="b">
        <v>0</v>
      </c>
      <c r="I136" s="38"/>
      <c r="J136" s="27"/>
      <c r="K136" s="28"/>
      <c r="L136" s="29"/>
      <c r="M136" s="70"/>
    </row>
    <row r="137" spans="1:13" ht="25.5" customHeight="1">
      <c r="A137" s="38"/>
      <c r="B137" s="43"/>
      <c r="C137" s="44"/>
      <c r="D137" s="45"/>
      <c r="E137" s="10" t="s">
        <v>286</v>
      </c>
      <c r="F137" s="102" t="s">
        <v>281</v>
      </c>
      <c r="G137" s="102"/>
      <c r="H137" s="181" t="b">
        <v>0</v>
      </c>
      <c r="I137" s="38"/>
      <c r="J137" s="27"/>
      <c r="K137" s="28"/>
      <c r="L137" s="29"/>
      <c r="M137" s="70"/>
    </row>
    <row r="138" spans="1:13" ht="25.5" customHeight="1">
      <c r="A138" s="39"/>
      <c r="B138" s="46"/>
      <c r="C138" s="47"/>
      <c r="D138" s="48"/>
      <c r="E138" s="10" t="s">
        <v>275</v>
      </c>
      <c r="F138" s="102" t="s">
        <v>280</v>
      </c>
      <c r="G138" s="102"/>
      <c r="H138" s="181" t="b">
        <v>0</v>
      </c>
      <c r="I138" s="39"/>
      <c r="J138" s="30"/>
      <c r="K138" s="31"/>
      <c r="L138" s="32"/>
      <c r="M138" s="71"/>
    </row>
    <row r="139" spans="1:13" ht="48" customHeight="1">
      <c r="A139" s="7" t="s">
        <v>56</v>
      </c>
      <c r="B139" s="97" t="s">
        <v>303</v>
      </c>
      <c r="C139" s="97"/>
      <c r="D139" s="97"/>
      <c r="E139" s="97"/>
      <c r="F139" s="97"/>
      <c r="G139" s="97"/>
      <c r="H139" s="97"/>
      <c r="I139" s="97"/>
      <c r="J139" s="97"/>
      <c r="K139" s="97"/>
      <c r="L139" s="97"/>
      <c r="M139" s="97"/>
    </row>
    <row r="140" spans="1:13" s="21" customFormat="1" ht="22.5" customHeight="1">
      <c r="A140" s="37">
        <v>18</v>
      </c>
      <c r="B140" s="40" t="s">
        <v>304</v>
      </c>
      <c r="C140" s="41"/>
      <c r="D140" s="42"/>
      <c r="E140" s="78" t="s">
        <v>357</v>
      </c>
      <c r="F140" s="79"/>
      <c r="G140" s="79"/>
      <c r="H140" s="80"/>
      <c r="I140" s="37" t="s">
        <v>48</v>
      </c>
      <c r="J140" s="24">
        <v>2500000</v>
      </c>
      <c r="K140" s="25"/>
      <c r="L140" s="26"/>
      <c r="M140" s="69">
        <f>IF(COUNTIF(H141:H145,"TRUE")=0,"",2500000)</f>
      </c>
    </row>
    <row r="141" spans="1:13" ht="22.5" customHeight="1">
      <c r="A141" s="38"/>
      <c r="B141" s="43"/>
      <c r="C141" s="44"/>
      <c r="D141" s="45"/>
      <c r="E141" s="8" t="s">
        <v>284</v>
      </c>
      <c r="F141" s="58" t="s">
        <v>55</v>
      </c>
      <c r="G141" s="59"/>
      <c r="H141" s="182" t="b">
        <v>0</v>
      </c>
      <c r="I141" s="38"/>
      <c r="J141" s="27"/>
      <c r="K141" s="28"/>
      <c r="L141" s="29"/>
      <c r="M141" s="70"/>
    </row>
    <row r="142" spans="1:13" ht="22.5" customHeight="1">
      <c r="A142" s="38"/>
      <c r="B142" s="43"/>
      <c r="C142" s="44"/>
      <c r="D142" s="45"/>
      <c r="E142" s="8" t="s">
        <v>285</v>
      </c>
      <c r="F142" s="36" t="s">
        <v>139</v>
      </c>
      <c r="G142" s="36"/>
      <c r="H142" s="181" t="b">
        <v>0</v>
      </c>
      <c r="I142" s="38"/>
      <c r="J142" s="27"/>
      <c r="K142" s="28"/>
      <c r="L142" s="29"/>
      <c r="M142" s="70"/>
    </row>
    <row r="143" spans="1:13" ht="22.5" customHeight="1">
      <c r="A143" s="38"/>
      <c r="B143" s="43"/>
      <c r="C143" s="44"/>
      <c r="D143" s="45"/>
      <c r="E143" s="8" t="s">
        <v>286</v>
      </c>
      <c r="F143" s="36" t="s">
        <v>44</v>
      </c>
      <c r="G143" s="36"/>
      <c r="H143" s="181" t="b">
        <v>0</v>
      </c>
      <c r="I143" s="38"/>
      <c r="J143" s="27"/>
      <c r="K143" s="28"/>
      <c r="L143" s="29"/>
      <c r="M143" s="70"/>
    </row>
    <row r="144" spans="1:13" ht="22.5" customHeight="1">
      <c r="A144" s="38"/>
      <c r="B144" s="43"/>
      <c r="C144" s="44"/>
      <c r="D144" s="45"/>
      <c r="E144" s="8" t="s">
        <v>379</v>
      </c>
      <c r="F144" s="36" t="s">
        <v>45</v>
      </c>
      <c r="G144" s="36"/>
      <c r="H144" s="181" t="b">
        <v>0</v>
      </c>
      <c r="I144" s="38"/>
      <c r="J144" s="27"/>
      <c r="K144" s="28"/>
      <c r="L144" s="29"/>
      <c r="M144" s="70"/>
    </row>
    <row r="145" spans="1:13" ht="22.5" customHeight="1">
      <c r="A145" s="39"/>
      <c r="B145" s="46"/>
      <c r="C145" s="47"/>
      <c r="D145" s="48"/>
      <c r="E145" s="8" t="s">
        <v>380</v>
      </c>
      <c r="F145" s="36" t="s">
        <v>305</v>
      </c>
      <c r="G145" s="36"/>
      <c r="H145" s="181" t="b">
        <v>0</v>
      </c>
      <c r="I145" s="39"/>
      <c r="J145" s="30"/>
      <c r="K145" s="31"/>
      <c r="L145" s="32"/>
      <c r="M145" s="71"/>
    </row>
    <row r="146" spans="1:13" ht="22.5" customHeight="1">
      <c r="A146" s="60">
        <v>19</v>
      </c>
      <c r="B146" s="60" t="s">
        <v>306</v>
      </c>
      <c r="C146" s="60"/>
      <c r="D146" s="60"/>
      <c r="E146" s="10" t="s">
        <v>287</v>
      </c>
      <c r="F146" s="36" t="s">
        <v>158</v>
      </c>
      <c r="G146" s="36"/>
      <c r="H146" s="181" t="b">
        <v>0</v>
      </c>
      <c r="I146" s="60" t="s">
        <v>49</v>
      </c>
      <c r="J146" s="93">
        <v>2500000</v>
      </c>
      <c r="K146" s="93"/>
      <c r="L146" s="93"/>
      <c r="M146" s="70">
        <f>IF(COUNTIF(H146:H150,"TRUE")=0,"",2500000)</f>
      </c>
    </row>
    <row r="147" spans="1:13" ht="22.5" customHeight="1">
      <c r="A147" s="60"/>
      <c r="B147" s="60"/>
      <c r="C147" s="60"/>
      <c r="D147" s="60"/>
      <c r="E147" s="10" t="s">
        <v>288</v>
      </c>
      <c r="F147" s="36" t="s">
        <v>308</v>
      </c>
      <c r="G147" s="36"/>
      <c r="H147" s="181" t="b">
        <v>0</v>
      </c>
      <c r="I147" s="60"/>
      <c r="J147" s="93"/>
      <c r="K147" s="93"/>
      <c r="L147" s="93"/>
      <c r="M147" s="70"/>
    </row>
    <row r="148" spans="1:13" ht="22.5" customHeight="1">
      <c r="A148" s="60"/>
      <c r="B148" s="60"/>
      <c r="C148" s="60"/>
      <c r="D148" s="60"/>
      <c r="E148" s="10" t="s">
        <v>289</v>
      </c>
      <c r="F148" s="36" t="s">
        <v>95</v>
      </c>
      <c r="G148" s="36"/>
      <c r="H148" s="181" t="b">
        <v>0</v>
      </c>
      <c r="I148" s="60"/>
      <c r="J148" s="93"/>
      <c r="K148" s="93"/>
      <c r="L148" s="93"/>
      <c r="M148" s="70"/>
    </row>
    <row r="149" spans="1:13" ht="22.5" customHeight="1">
      <c r="A149" s="60"/>
      <c r="B149" s="60"/>
      <c r="C149" s="60"/>
      <c r="D149" s="60"/>
      <c r="E149" s="10" t="s">
        <v>290</v>
      </c>
      <c r="F149" s="36" t="s">
        <v>307</v>
      </c>
      <c r="G149" s="36"/>
      <c r="H149" s="181" t="b">
        <v>0</v>
      </c>
      <c r="I149" s="60"/>
      <c r="J149" s="93"/>
      <c r="K149" s="93"/>
      <c r="L149" s="93"/>
      <c r="M149" s="70"/>
    </row>
    <row r="150" spans="1:13" ht="22.5" customHeight="1">
      <c r="A150" s="60"/>
      <c r="B150" s="60"/>
      <c r="C150" s="60"/>
      <c r="D150" s="60"/>
      <c r="E150" s="10" t="s">
        <v>381</v>
      </c>
      <c r="F150" s="36" t="s">
        <v>283</v>
      </c>
      <c r="G150" s="36"/>
      <c r="H150" s="181" t="b">
        <v>0</v>
      </c>
      <c r="I150" s="60"/>
      <c r="J150" s="93"/>
      <c r="K150" s="93"/>
      <c r="L150" s="93"/>
      <c r="M150" s="71"/>
    </row>
    <row r="151" spans="1:13" ht="25.5" customHeight="1">
      <c r="A151" s="7" t="s">
        <v>376</v>
      </c>
      <c r="B151" s="97" t="s">
        <v>179</v>
      </c>
      <c r="C151" s="97"/>
      <c r="D151" s="97"/>
      <c r="E151" s="97"/>
      <c r="F151" s="97"/>
      <c r="G151" s="97"/>
      <c r="H151" s="97" t="b">
        <v>0</v>
      </c>
      <c r="I151" s="97"/>
      <c r="J151" s="97"/>
      <c r="K151" s="97"/>
      <c r="L151" s="97"/>
      <c r="M151" s="97"/>
    </row>
    <row r="152" spans="1:13" s="21" customFormat="1" ht="25.5" customHeight="1">
      <c r="A152" s="37">
        <v>20</v>
      </c>
      <c r="B152" s="40" t="s">
        <v>315</v>
      </c>
      <c r="C152" s="41"/>
      <c r="D152" s="42"/>
      <c r="E152" s="78" t="s">
        <v>357</v>
      </c>
      <c r="F152" s="79"/>
      <c r="G152" s="79"/>
      <c r="H152" s="80"/>
      <c r="I152" s="37" t="s">
        <v>47</v>
      </c>
      <c r="J152" s="24">
        <v>2500000</v>
      </c>
      <c r="K152" s="25"/>
      <c r="L152" s="26"/>
      <c r="M152" s="69">
        <f>IF(COUNTIF(H153:H157,"TRUE")=0,"",2500000)</f>
      </c>
    </row>
    <row r="153" spans="1:13" ht="22.5" customHeight="1">
      <c r="A153" s="38"/>
      <c r="B153" s="43"/>
      <c r="C153" s="44"/>
      <c r="D153" s="45"/>
      <c r="E153" s="10" t="s">
        <v>292</v>
      </c>
      <c r="F153" s="36" t="s">
        <v>91</v>
      </c>
      <c r="G153" s="36"/>
      <c r="H153" s="181" t="b">
        <v>0</v>
      </c>
      <c r="I153" s="38"/>
      <c r="J153" s="27"/>
      <c r="K153" s="28"/>
      <c r="L153" s="29"/>
      <c r="M153" s="70"/>
    </row>
    <row r="154" spans="1:13" ht="22.5" customHeight="1">
      <c r="A154" s="38"/>
      <c r="B154" s="43"/>
      <c r="C154" s="44"/>
      <c r="D154" s="45"/>
      <c r="E154" s="10" t="s">
        <v>293</v>
      </c>
      <c r="F154" s="36" t="s">
        <v>55</v>
      </c>
      <c r="G154" s="36"/>
      <c r="H154" s="181" t="b">
        <v>0</v>
      </c>
      <c r="I154" s="38"/>
      <c r="J154" s="27"/>
      <c r="K154" s="28"/>
      <c r="L154" s="29"/>
      <c r="M154" s="70"/>
    </row>
    <row r="155" spans="1:13" ht="22.5" customHeight="1">
      <c r="A155" s="38"/>
      <c r="B155" s="43"/>
      <c r="C155" s="44"/>
      <c r="D155" s="45"/>
      <c r="E155" s="10" t="s">
        <v>294</v>
      </c>
      <c r="F155" s="36" t="s">
        <v>316</v>
      </c>
      <c r="G155" s="36"/>
      <c r="H155" s="181" t="b">
        <v>0</v>
      </c>
      <c r="I155" s="38"/>
      <c r="J155" s="27"/>
      <c r="K155" s="28"/>
      <c r="L155" s="29"/>
      <c r="M155" s="70"/>
    </row>
    <row r="156" spans="1:13" ht="22.5" customHeight="1">
      <c r="A156" s="38"/>
      <c r="B156" s="43"/>
      <c r="C156" s="44"/>
      <c r="D156" s="45"/>
      <c r="E156" s="10" t="s">
        <v>382</v>
      </c>
      <c r="F156" s="36" t="s">
        <v>139</v>
      </c>
      <c r="G156" s="36"/>
      <c r="H156" s="181" t="b">
        <v>0</v>
      </c>
      <c r="I156" s="38"/>
      <c r="J156" s="27"/>
      <c r="K156" s="28"/>
      <c r="L156" s="29"/>
      <c r="M156" s="70"/>
    </row>
    <row r="157" spans="1:13" ht="22.5" customHeight="1">
      <c r="A157" s="39"/>
      <c r="B157" s="46"/>
      <c r="C157" s="47"/>
      <c r="D157" s="48"/>
      <c r="E157" s="10" t="s">
        <v>383</v>
      </c>
      <c r="F157" s="36" t="s">
        <v>153</v>
      </c>
      <c r="G157" s="36"/>
      <c r="H157" s="181" t="b">
        <v>0</v>
      </c>
      <c r="I157" s="39"/>
      <c r="J157" s="30"/>
      <c r="K157" s="31"/>
      <c r="L157" s="32"/>
      <c r="M157" s="71"/>
    </row>
    <row r="158" spans="1:13" ht="22.5" customHeight="1">
      <c r="A158" s="66">
        <v>21</v>
      </c>
      <c r="B158" s="40" t="s">
        <v>317</v>
      </c>
      <c r="C158" s="41"/>
      <c r="D158" s="42"/>
      <c r="E158" s="49" t="s">
        <v>361</v>
      </c>
      <c r="F158" s="50"/>
      <c r="G158" s="50"/>
      <c r="H158" s="51"/>
      <c r="I158" s="37" t="s">
        <v>49</v>
      </c>
      <c r="J158" s="24">
        <v>3500000</v>
      </c>
      <c r="K158" s="25"/>
      <c r="L158" s="26"/>
      <c r="M158" s="69">
        <f>IF(COUNTIF(H159:H162,"TRUE")=0,"",3500000)</f>
      </c>
    </row>
    <row r="159" spans="1:13" ht="22.5" customHeight="1">
      <c r="A159" s="67"/>
      <c r="B159" s="43"/>
      <c r="C159" s="44"/>
      <c r="D159" s="45"/>
      <c r="E159" s="10" t="s">
        <v>384</v>
      </c>
      <c r="F159" s="64" t="s">
        <v>365</v>
      </c>
      <c r="G159" s="65"/>
      <c r="H159" s="184" t="b">
        <v>0</v>
      </c>
      <c r="I159" s="38"/>
      <c r="J159" s="27"/>
      <c r="K159" s="28"/>
      <c r="L159" s="29"/>
      <c r="M159" s="70"/>
    </row>
    <row r="160" spans="1:13" ht="22.5" customHeight="1">
      <c r="A160" s="67"/>
      <c r="B160" s="43"/>
      <c r="C160" s="44"/>
      <c r="D160" s="45"/>
      <c r="E160" s="10" t="s">
        <v>385</v>
      </c>
      <c r="F160" s="36" t="s">
        <v>366</v>
      </c>
      <c r="G160" s="36"/>
      <c r="H160" s="181" t="b">
        <v>0</v>
      </c>
      <c r="I160" s="38"/>
      <c r="J160" s="27"/>
      <c r="K160" s="28"/>
      <c r="L160" s="29"/>
      <c r="M160" s="70"/>
    </row>
    <row r="161" spans="1:13" ht="22.5" customHeight="1">
      <c r="A161" s="67"/>
      <c r="B161" s="43"/>
      <c r="C161" s="44"/>
      <c r="D161" s="45"/>
      <c r="E161" s="10" t="s">
        <v>386</v>
      </c>
      <c r="F161" s="36" t="s">
        <v>367</v>
      </c>
      <c r="G161" s="36"/>
      <c r="H161" s="181" t="b">
        <v>0</v>
      </c>
      <c r="I161" s="38"/>
      <c r="J161" s="27"/>
      <c r="K161" s="28"/>
      <c r="L161" s="29"/>
      <c r="M161" s="70"/>
    </row>
    <row r="162" spans="1:13" ht="22.5" customHeight="1">
      <c r="A162" s="68"/>
      <c r="B162" s="46"/>
      <c r="C162" s="47"/>
      <c r="D162" s="48"/>
      <c r="E162" s="10" t="s">
        <v>387</v>
      </c>
      <c r="F162" s="36" t="s">
        <v>368</v>
      </c>
      <c r="G162" s="36"/>
      <c r="H162" s="181" t="b">
        <v>0</v>
      </c>
      <c r="I162" s="39"/>
      <c r="J162" s="30"/>
      <c r="K162" s="31"/>
      <c r="L162" s="32"/>
      <c r="M162" s="71"/>
    </row>
    <row r="163" spans="1:13" ht="22.5" customHeight="1">
      <c r="A163" s="37">
        <v>22</v>
      </c>
      <c r="B163" s="40" t="s">
        <v>318</v>
      </c>
      <c r="C163" s="41"/>
      <c r="D163" s="42"/>
      <c r="E163" s="49" t="s">
        <v>358</v>
      </c>
      <c r="F163" s="50"/>
      <c r="G163" s="50"/>
      <c r="H163" s="51"/>
      <c r="I163" s="37" t="s">
        <v>50</v>
      </c>
      <c r="J163" s="24">
        <v>2500000</v>
      </c>
      <c r="K163" s="25"/>
      <c r="L163" s="26"/>
      <c r="M163" s="69">
        <f>IF(COUNTIF(H164:H167,"TRUE")=0,"",2500000)</f>
      </c>
    </row>
    <row r="164" spans="1:13" ht="22.5" customHeight="1">
      <c r="A164" s="38"/>
      <c r="B164" s="43"/>
      <c r="C164" s="44"/>
      <c r="D164" s="45"/>
      <c r="E164" s="10" t="s">
        <v>295</v>
      </c>
      <c r="F164" s="36" t="s">
        <v>76</v>
      </c>
      <c r="G164" s="36"/>
      <c r="H164" s="181" t="b">
        <v>0</v>
      </c>
      <c r="I164" s="38"/>
      <c r="J164" s="27"/>
      <c r="K164" s="28"/>
      <c r="L164" s="29"/>
      <c r="M164" s="70"/>
    </row>
    <row r="165" spans="1:13" ht="22.5" customHeight="1">
      <c r="A165" s="38"/>
      <c r="B165" s="43"/>
      <c r="C165" s="44"/>
      <c r="D165" s="45"/>
      <c r="E165" s="10" t="s">
        <v>296</v>
      </c>
      <c r="F165" s="36" t="s">
        <v>79</v>
      </c>
      <c r="G165" s="36"/>
      <c r="H165" s="181" t="b">
        <v>0</v>
      </c>
      <c r="I165" s="38"/>
      <c r="J165" s="27"/>
      <c r="K165" s="28"/>
      <c r="L165" s="29"/>
      <c r="M165" s="70"/>
    </row>
    <row r="166" spans="1:13" ht="22.5" customHeight="1">
      <c r="A166" s="38"/>
      <c r="B166" s="43"/>
      <c r="C166" s="44"/>
      <c r="D166" s="45"/>
      <c r="E166" s="10" t="s">
        <v>297</v>
      </c>
      <c r="F166" s="36" t="s">
        <v>77</v>
      </c>
      <c r="G166" s="36"/>
      <c r="H166" s="181" t="b">
        <v>0</v>
      </c>
      <c r="I166" s="38"/>
      <c r="J166" s="27"/>
      <c r="K166" s="28"/>
      <c r="L166" s="29"/>
      <c r="M166" s="70"/>
    </row>
    <row r="167" spans="1:13" ht="22.5" customHeight="1">
      <c r="A167" s="39"/>
      <c r="B167" s="46"/>
      <c r="C167" s="47"/>
      <c r="D167" s="48"/>
      <c r="E167" s="10" t="s">
        <v>298</v>
      </c>
      <c r="F167" s="36" t="s">
        <v>319</v>
      </c>
      <c r="G167" s="36"/>
      <c r="H167" s="181" t="b">
        <v>0</v>
      </c>
      <c r="I167" s="39"/>
      <c r="J167" s="30"/>
      <c r="K167" s="31"/>
      <c r="L167" s="32"/>
      <c r="M167" s="70"/>
    </row>
    <row r="168" spans="1:13" ht="25.5" customHeight="1">
      <c r="A168" s="12" t="s">
        <v>154</v>
      </c>
      <c r="B168" s="94" t="s">
        <v>320</v>
      </c>
      <c r="C168" s="94"/>
      <c r="D168" s="94"/>
      <c r="E168" s="94"/>
      <c r="F168" s="94"/>
      <c r="G168" s="94"/>
      <c r="H168" s="94"/>
      <c r="I168" s="94"/>
      <c r="J168" s="94"/>
      <c r="K168" s="94"/>
      <c r="L168" s="94"/>
      <c r="M168" s="94"/>
    </row>
    <row r="169" spans="1:13" ht="25.5" customHeight="1">
      <c r="A169" s="137">
        <v>23</v>
      </c>
      <c r="B169" s="60" t="s">
        <v>321</v>
      </c>
      <c r="C169" s="60"/>
      <c r="D169" s="60"/>
      <c r="E169" s="135" t="s">
        <v>156</v>
      </c>
      <c r="F169" s="135"/>
      <c r="G169" s="135"/>
      <c r="H169" s="135"/>
      <c r="I169" s="92" t="s">
        <v>47</v>
      </c>
      <c r="J169" s="85">
        <v>2500000</v>
      </c>
      <c r="K169" s="85"/>
      <c r="L169" s="85"/>
      <c r="M169" s="69">
        <f>IF(COUNTIF(H170:H173,"TRUE")=0,"",2500000)</f>
      </c>
    </row>
    <row r="170" spans="1:13" ht="25.5" customHeight="1">
      <c r="A170" s="137"/>
      <c r="B170" s="60"/>
      <c r="C170" s="60"/>
      <c r="D170" s="60"/>
      <c r="E170" s="10" t="s">
        <v>388</v>
      </c>
      <c r="F170" s="36" t="s">
        <v>312</v>
      </c>
      <c r="G170" s="36"/>
      <c r="H170" s="181" t="b">
        <v>0</v>
      </c>
      <c r="I170" s="92"/>
      <c r="J170" s="85"/>
      <c r="K170" s="85"/>
      <c r="L170" s="85"/>
      <c r="M170" s="70"/>
    </row>
    <row r="171" spans="1:13" ht="25.5" customHeight="1">
      <c r="A171" s="137"/>
      <c r="B171" s="60"/>
      <c r="C171" s="60"/>
      <c r="D171" s="60"/>
      <c r="E171" s="10" t="s">
        <v>389</v>
      </c>
      <c r="F171" s="36" t="s">
        <v>313</v>
      </c>
      <c r="G171" s="36"/>
      <c r="H171" s="181" t="b">
        <v>0</v>
      </c>
      <c r="I171" s="92"/>
      <c r="J171" s="85"/>
      <c r="K171" s="85"/>
      <c r="L171" s="85"/>
      <c r="M171" s="70"/>
    </row>
    <row r="172" spans="1:13" ht="25.5" customHeight="1">
      <c r="A172" s="137"/>
      <c r="B172" s="60"/>
      <c r="C172" s="60"/>
      <c r="D172" s="60"/>
      <c r="E172" s="10" t="s">
        <v>390</v>
      </c>
      <c r="F172" s="36" t="s">
        <v>314</v>
      </c>
      <c r="G172" s="36"/>
      <c r="H172" s="181" t="b">
        <v>0</v>
      </c>
      <c r="I172" s="92"/>
      <c r="J172" s="85"/>
      <c r="K172" s="85"/>
      <c r="L172" s="85"/>
      <c r="M172" s="70"/>
    </row>
    <row r="173" spans="1:13" ht="25.5" customHeight="1">
      <c r="A173" s="137"/>
      <c r="B173" s="60"/>
      <c r="C173" s="60"/>
      <c r="D173" s="60"/>
      <c r="E173" s="10" t="s">
        <v>391</v>
      </c>
      <c r="F173" s="36" t="s">
        <v>322</v>
      </c>
      <c r="G173" s="36"/>
      <c r="H173" s="181" t="b">
        <v>0</v>
      </c>
      <c r="I173" s="92"/>
      <c r="J173" s="85"/>
      <c r="K173" s="85"/>
      <c r="L173" s="85"/>
      <c r="M173" s="71"/>
    </row>
    <row r="174" spans="1:13" ht="25.5" customHeight="1">
      <c r="A174" s="66">
        <v>24</v>
      </c>
      <c r="B174" s="40" t="s">
        <v>323</v>
      </c>
      <c r="C174" s="41"/>
      <c r="D174" s="42"/>
      <c r="E174" s="49" t="s">
        <v>357</v>
      </c>
      <c r="F174" s="50"/>
      <c r="G174" s="50"/>
      <c r="H174" s="51"/>
      <c r="I174" s="52" t="s">
        <v>48</v>
      </c>
      <c r="J174" s="61">
        <v>2500000</v>
      </c>
      <c r="K174" s="72"/>
      <c r="L174" s="73"/>
      <c r="M174" s="61">
        <f>IF(COUNTIF(H175:H181,"TRUE")=0,"",2500000)</f>
      </c>
    </row>
    <row r="175" spans="1:13" ht="25.5" customHeight="1">
      <c r="A175" s="67"/>
      <c r="B175" s="43"/>
      <c r="C175" s="44"/>
      <c r="D175" s="45"/>
      <c r="E175" s="10" t="s">
        <v>140</v>
      </c>
      <c r="F175" s="64" t="s">
        <v>55</v>
      </c>
      <c r="G175" s="65"/>
      <c r="H175" s="181" t="b">
        <v>0</v>
      </c>
      <c r="I175" s="53"/>
      <c r="J175" s="62"/>
      <c r="K175" s="74"/>
      <c r="L175" s="75"/>
      <c r="M175" s="62"/>
    </row>
    <row r="176" spans="1:13" ht="25.5" customHeight="1">
      <c r="A176" s="67"/>
      <c r="B176" s="43"/>
      <c r="C176" s="44"/>
      <c r="D176" s="45"/>
      <c r="E176" s="10" t="s">
        <v>141</v>
      </c>
      <c r="F176" s="64" t="s">
        <v>139</v>
      </c>
      <c r="G176" s="65"/>
      <c r="H176" s="181" t="b">
        <v>0</v>
      </c>
      <c r="I176" s="53"/>
      <c r="J176" s="62"/>
      <c r="K176" s="74"/>
      <c r="L176" s="75"/>
      <c r="M176" s="62"/>
    </row>
    <row r="177" spans="1:13" ht="25.5" customHeight="1">
      <c r="A177" s="67"/>
      <c r="B177" s="43"/>
      <c r="C177" s="44"/>
      <c r="D177" s="45"/>
      <c r="E177" s="10" t="s">
        <v>142</v>
      </c>
      <c r="F177" s="64" t="s">
        <v>44</v>
      </c>
      <c r="G177" s="65"/>
      <c r="H177" s="181"/>
      <c r="I177" s="53"/>
      <c r="J177" s="62"/>
      <c r="K177" s="74"/>
      <c r="L177" s="75"/>
      <c r="M177" s="62"/>
    </row>
    <row r="178" spans="1:13" ht="25.5" customHeight="1">
      <c r="A178" s="67"/>
      <c r="B178" s="43"/>
      <c r="C178" s="44"/>
      <c r="D178" s="45"/>
      <c r="E178" s="10" t="s">
        <v>143</v>
      </c>
      <c r="F178" s="64" t="s">
        <v>45</v>
      </c>
      <c r="G178" s="65"/>
      <c r="H178" s="181"/>
      <c r="I178" s="53"/>
      <c r="J178" s="62"/>
      <c r="K178" s="74"/>
      <c r="L178" s="75"/>
      <c r="M178" s="62"/>
    </row>
    <row r="179" spans="1:13" ht="25.5" customHeight="1">
      <c r="A179" s="67"/>
      <c r="B179" s="43"/>
      <c r="C179" s="44"/>
      <c r="D179" s="45"/>
      <c r="E179" s="10" t="s">
        <v>144</v>
      </c>
      <c r="F179" s="64" t="s">
        <v>159</v>
      </c>
      <c r="G179" s="65"/>
      <c r="H179" s="181"/>
      <c r="I179" s="53"/>
      <c r="J179" s="62"/>
      <c r="K179" s="74"/>
      <c r="L179" s="75"/>
      <c r="M179" s="62"/>
    </row>
    <row r="180" spans="1:13" ht="22.5" customHeight="1">
      <c r="A180" s="67"/>
      <c r="B180" s="43"/>
      <c r="C180" s="44"/>
      <c r="D180" s="45"/>
      <c r="E180" s="10" t="s">
        <v>392</v>
      </c>
      <c r="F180" s="64" t="s">
        <v>300</v>
      </c>
      <c r="G180" s="65"/>
      <c r="H180" s="181" t="b">
        <v>0</v>
      </c>
      <c r="I180" s="53"/>
      <c r="J180" s="62"/>
      <c r="K180" s="74"/>
      <c r="L180" s="75"/>
      <c r="M180" s="62"/>
    </row>
    <row r="181" spans="1:13" ht="22.5" customHeight="1">
      <c r="A181" s="68"/>
      <c r="B181" s="46"/>
      <c r="C181" s="47"/>
      <c r="D181" s="48"/>
      <c r="E181" s="10" t="s">
        <v>393</v>
      </c>
      <c r="F181" s="58" t="s">
        <v>324</v>
      </c>
      <c r="G181" s="59"/>
      <c r="H181" s="181"/>
      <c r="I181" s="54"/>
      <c r="J181" s="63"/>
      <c r="K181" s="76"/>
      <c r="L181" s="77"/>
      <c r="M181" s="63"/>
    </row>
    <row r="182" spans="1:13" ht="22.5" customHeight="1">
      <c r="A182" s="66">
        <v>25</v>
      </c>
      <c r="B182" s="40" t="s">
        <v>325</v>
      </c>
      <c r="C182" s="41"/>
      <c r="D182" s="42"/>
      <c r="E182" s="49" t="s">
        <v>357</v>
      </c>
      <c r="F182" s="50"/>
      <c r="G182" s="50"/>
      <c r="H182" s="51"/>
      <c r="I182" s="52" t="s">
        <v>50</v>
      </c>
      <c r="J182" s="172">
        <v>2000000</v>
      </c>
      <c r="K182" s="173"/>
      <c r="L182" s="174"/>
      <c r="M182" s="61">
        <f>IF(COUNTIF(H183:H188,"TRUE")=0,"",2000000)</f>
      </c>
    </row>
    <row r="183" spans="1:13" ht="22.5" customHeight="1">
      <c r="A183" s="67"/>
      <c r="B183" s="43"/>
      <c r="C183" s="44"/>
      <c r="D183" s="45"/>
      <c r="E183" s="10" t="s">
        <v>65</v>
      </c>
      <c r="F183" s="58" t="s">
        <v>92</v>
      </c>
      <c r="G183" s="59"/>
      <c r="H183" s="181" t="b">
        <v>0</v>
      </c>
      <c r="I183" s="53"/>
      <c r="J183" s="175"/>
      <c r="K183" s="176"/>
      <c r="L183" s="177"/>
      <c r="M183" s="62"/>
    </row>
    <row r="184" spans="1:13" ht="32.25" customHeight="1">
      <c r="A184" s="67"/>
      <c r="B184" s="43"/>
      <c r="C184" s="44"/>
      <c r="D184" s="45"/>
      <c r="E184" s="10" t="s">
        <v>66</v>
      </c>
      <c r="F184" s="58" t="s">
        <v>326</v>
      </c>
      <c r="G184" s="59"/>
      <c r="H184" s="181" t="b">
        <v>0</v>
      </c>
      <c r="I184" s="53"/>
      <c r="J184" s="175"/>
      <c r="K184" s="176"/>
      <c r="L184" s="177"/>
      <c r="M184" s="62"/>
    </row>
    <row r="185" spans="1:13" ht="22.5" customHeight="1">
      <c r="A185" s="67"/>
      <c r="B185" s="43"/>
      <c r="C185" s="44"/>
      <c r="D185" s="45"/>
      <c r="E185" s="10" t="s">
        <v>67</v>
      </c>
      <c r="F185" s="58" t="s">
        <v>139</v>
      </c>
      <c r="G185" s="59"/>
      <c r="H185" s="181" t="b">
        <v>0</v>
      </c>
      <c r="I185" s="53"/>
      <c r="J185" s="175"/>
      <c r="K185" s="176"/>
      <c r="L185" s="177"/>
      <c r="M185" s="62"/>
    </row>
    <row r="186" spans="1:13" ht="22.5" customHeight="1">
      <c r="A186" s="67"/>
      <c r="B186" s="43"/>
      <c r="C186" s="44"/>
      <c r="D186" s="45"/>
      <c r="E186" s="10" t="s">
        <v>394</v>
      </c>
      <c r="F186" s="58" t="s">
        <v>45</v>
      </c>
      <c r="G186" s="59"/>
      <c r="H186" s="181" t="b">
        <v>0</v>
      </c>
      <c r="I186" s="53"/>
      <c r="J186" s="175"/>
      <c r="K186" s="176"/>
      <c r="L186" s="177"/>
      <c r="M186" s="62"/>
    </row>
    <row r="187" spans="1:13" ht="22.5" customHeight="1">
      <c r="A187" s="67"/>
      <c r="B187" s="43"/>
      <c r="C187" s="44"/>
      <c r="D187" s="45"/>
      <c r="E187" s="10" t="s">
        <v>395</v>
      </c>
      <c r="F187" s="58" t="s">
        <v>44</v>
      </c>
      <c r="G187" s="59"/>
      <c r="H187" s="181" t="b">
        <v>0</v>
      </c>
      <c r="I187" s="53"/>
      <c r="J187" s="175"/>
      <c r="K187" s="176"/>
      <c r="L187" s="177"/>
      <c r="M187" s="62"/>
    </row>
    <row r="188" spans="1:13" ht="22.5" customHeight="1">
      <c r="A188" s="68"/>
      <c r="B188" s="46"/>
      <c r="C188" s="47"/>
      <c r="D188" s="48"/>
      <c r="E188" s="10" t="s">
        <v>396</v>
      </c>
      <c r="F188" s="58" t="s">
        <v>55</v>
      </c>
      <c r="G188" s="59"/>
      <c r="H188" s="181" t="b">
        <v>0</v>
      </c>
      <c r="I188" s="54"/>
      <c r="J188" s="178"/>
      <c r="K188" s="179"/>
      <c r="L188" s="180"/>
      <c r="M188" s="63"/>
    </row>
    <row r="189" spans="1:13" ht="45.75" customHeight="1">
      <c r="A189" s="22" t="s">
        <v>154</v>
      </c>
      <c r="B189" s="90" t="s">
        <v>327</v>
      </c>
      <c r="C189" s="91"/>
      <c r="D189" s="91"/>
      <c r="E189" s="91"/>
      <c r="F189" s="91"/>
      <c r="G189" s="91"/>
      <c r="H189" s="91"/>
      <c r="I189" s="91"/>
      <c r="J189" s="91"/>
      <c r="K189" s="91"/>
      <c r="L189" s="91"/>
      <c r="M189" s="91"/>
    </row>
    <row r="190" spans="1:13" s="21" customFormat="1" ht="31.5" customHeight="1">
      <c r="A190" s="137">
        <v>26</v>
      </c>
      <c r="B190" s="60" t="s">
        <v>331</v>
      </c>
      <c r="C190" s="60"/>
      <c r="D190" s="60"/>
      <c r="E190" s="136" t="s">
        <v>357</v>
      </c>
      <c r="F190" s="136"/>
      <c r="G190" s="136"/>
      <c r="H190" s="136"/>
      <c r="I190" s="92" t="s">
        <v>47</v>
      </c>
      <c r="J190" s="85">
        <v>2500000</v>
      </c>
      <c r="K190" s="85"/>
      <c r="L190" s="85"/>
      <c r="M190" s="96">
        <f>IF(COUNTIF(H191:H195,"TRUE")=0,"",2500000)</f>
      </c>
    </row>
    <row r="191" spans="1:13" ht="55.5" customHeight="1">
      <c r="A191" s="137"/>
      <c r="B191" s="60"/>
      <c r="C191" s="60"/>
      <c r="D191" s="60"/>
      <c r="E191" s="10" t="s">
        <v>72</v>
      </c>
      <c r="F191" s="36" t="s">
        <v>329</v>
      </c>
      <c r="G191" s="36"/>
      <c r="H191" s="181" t="b">
        <v>0</v>
      </c>
      <c r="I191" s="92"/>
      <c r="J191" s="85"/>
      <c r="K191" s="85"/>
      <c r="L191" s="85"/>
      <c r="M191" s="96"/>
    </row>
    <row r="192" spans="1:13" ht="22.5" customHeight="1">
      <c r="A192" s="137"/>
      <c r="B192" s="60"/>
      <c r="C192" s="60"/>
      <c r="D192" s="60"/>
      <c r="E192" s="10" t="s">
        <v>73</v>
      </c>
      <c r="F192" s="36" t="s">
        <v>158</v>
      </c>
      <c r="G192" s="36"/>
      <c r="H192" s="181" t="b">
        <v>0</v>
      </c>
      <c r="I192" s="92"/>
      <c r="J192" s="85"/>
      <c r="K192" s="85"/>
      <c r="L192" s="85"/>
      <c r="M192" s="96"/>
    </row>
    <row r="193" spans="1:13" ht="22.5" customHeight="1">
      <c r="A193" s="137"/>
      <c r="B193" s="60"/>
      <c r="C193" s="60"/>
      <c r="D193" s="60"/>
      <c r="E193" s="10" t="s">
        <v>74</v>
      </c>
      <c r="F193" s="36" t="s">
        <v>139</v>
      </c>
      <c r="G193" s="36"/>
      <c r="H193" s="181" t="b">
        <v>0</v>
      </c>
      <c r="I193" s="92"/>
      <c r="J193" s="85"/>
      <c r="K193" s="85"/>
      <c r="L193" s="85"/>
      <c r="M193" s="96"/>
    </row>
    <row r="194" spans="1:13" ht="28.5" customHeight="1">
      <c r="A194" s="137"/>
      <c r="B194" s="60"/>
      <c r="C194" s="60"/>
      <c r="D194" s="60"/>
      <c r="E194" s="10" t="s">
        <v>75</v>
      </c>
      <c r="F194" s="36" t="s">
        <v>328</v>
      </c>
      <c r="G194" s="36"/>
      <c r="H194" s="181" t="b">
        <v>0</v>
      </c>
      <c r="I194" s="92"/>
      <c r="J194" s="85"/>
      <c r="K194" s="85"/>
      <c r="L194" s="85"/>
      <c r="M194" s="96"/>
    </row>
    <row r="195" spans="1:13" ht="28.5" customHeight="1">
      <c r="A195" s="137"/>
      <c r="B195" s="60"/>
      <c r="C195" s="60"/>
      <c r="D195" s="60"/>
      <c r="E195" s="10" t="s">
        <v>299</v>
      </c>
      <c r="F195" s="36" t="s">
        <v>60</v>
      </c>
      <c r="G195" s="36"/>
      <c r="H195" s="181" t="b">
        <v>0</v>
      </c>
      <c r="I195" s="92"/>
      <c r="J195" s="85"/>
      <c r="K195" s="85"/>
      <c r="L195" s="85"/>
      <c r="M195" s="96"/>
    </row>
    <row r="196" spans="1:13" ht="28.5" customHeight="1">
      <c r="A196" s="66">
        <v>27</v>
      </c>
      <c r="B196" s="40" t="s">
        <v>330</v>
      </c>
      <c r="C196" s="41"/>
      <c r="D196" s="42"/>
      <c r="E196" s="49" t="s">
        <v>363</v>
      </c>
      <c r="F196" s="50"/>
      <c r="G196" s="50"/>
      <c r="H196" s="51"/>
      <c r="I196" s="37" t="s">
        <v>47</v>
      </c>
      <c r="J196" s="144">
        <v>2500000</v>
      </c>
      <c r="K196" s="144"/>
      <c r="L196" s="144"/>
      <c r="M196" s="69">
        <f>IF(COUNTIF(H197:H202,"TRUE")=0,"",2500000)</f>
      </c>
    </row>
    <row r="197" spans="1:13" ht="28.5" customHeight="1">
      <c r="A197" s="67"/>
      <c r="B197" s="43"/>
      <c r="C197" s="44"/>
      <c r="D197" s="45"/>
      <c r="E197" s="10" t="s">
        <v>80</v>
      </c>
      <c r="F197" s="36" t="s">
        <v>172</v>
      </c>
      <c r="G197" s="36"/>
      <c r="H197" s="181" t="b">
        <v>0</v>
      </c>
      <c r="I197" s="38"/>
      <c r="J197" s="144"/>
      <c r="K197" s="144"/>
      <c r="L197" s="144"/>
      <c r="M197" s="70"/>
    </row>
    <row r="198" spans="1:13" ht="28.5" customHeight="1">
      <c r="A198" s="67"/>
      <c r="B198" s="43"/>
      <c r="C198" s="44"/>
      <c r="D198" s="45"/>
      <c r="E198" s="10" t="s">
        <v>81</v>
      </c>
      <c r="F198" s="36" t="s">
        <v>173</v>
      </c>
      <c r="G198" s="36"/>
      <c r="H198" s="181" t="b">
        <v>0</v>
      </c>
      <c r="I198" s="38"/>
      <c r="J198" s="144"/>
      <c r="K198" s="144"/>
      <c r="L198" s="144"/>
      <c r="M198" s="70"/>
    </row>
    <row r="199" spans="1:13" ht="28.5" customHeight="1">
      <c r="A199" s="67"/>
      <c r="B199" s="43"/>
      <c r="C199" s="44"/>
      <c r="D199" s="45"/>
      <c r="E199" s="10" t="s">
        <v>146</v>
      </c>
      <c r="F199" s="36" t="s">
        <v>174</v>
      </c>
      <c r="G199" s="36"/>
      <c r="H199" s="181" t="b">
        <v>0</v>
      </c>
      <c r="I199" s="38"/>
      <c r="J199" s="144"/>
      <c r="K199" s="144"/>
      <c r="L199" s="144"/>
      <c r="M199" s="70"/>
    </row>
    <row r="200" spans="1:13" ht="25.5" customHeight="1">
      <c r="A200" s="67"/>
      <c r="B200" s="43"/>
      <c r="C200" s="44"/>
      <c r="D200" s="45"/>
      <c r="E200" s="10" t="s">
        <v>147</v>
      </c>
      <c r="F200" s="58" t="s">
        <v>175</v>
      </c>
      <c r="G200" s="59"/>
      <c r="H200" s="182" t="b">
        <v>0</v>
      </c>
      <c r="I200" s="38"/>
      <c r="J200" s="144"/>
      <c r="K200" s="144"/>
      <c r="L200" s="144"/>
      <c r="M200" s="70"/>
    </row>
    <row r="201" spans="1:13" ht="25.5" customHeight="1">
      <c r="A201" s="67"/>
      <c r="B201" s="43"/>
      <c r="C201" s="44"/>
      <c r="D201" s="45"/>
      <c r="E201" s="10" t="s">
        <v>148</v>
      </c>
      <c r="F201" s="36" t="s">
        <v>176</v>
      </c>
      <c r="G201" s="36"/>
      <c r="H201" s="181" t="b">
        <v>0</v>
      </c>
      <c r="I201" s="38"/>
      <c r="J201" s="144"/>
      <c r="K201" s="144"/>
      <c r="L201" s="144"/>
      <c r="M201" s="70"/>
    </row>
    <row r="202" spans="1:13" ht="25.5" customHeight="1">
      <c r="A202" s="68"/>
      <c r="B202" s="46"/>
      <c r="C202" s="47"/>
      <c r="D202" s="48"/>
      <c r="E202" s="10" t="s">
        <v>397</v>
      </c>
      <c r="F202" s="36" t="s">
        <v>177</v>
      </c>
      <c r="G202" s="36"/>
      <c r="H202" s="181" t="b">
        <v>0</v>
      </c>
      <c r="I202" s="39"/>
      <c r="J202" s="144"/>
      <c r="K202" s="144"/>
      <c r="L202" s="144"/>
      <c r="M202" s="71"/>
    </row>
    <row r="203" spans="1:13" ht="25.5" customHeight="1">
      <c r="A203" s="146">
        <v>28</v>
      </c>
      <c r="B203" s="149" t="s">
        <v>332</v>
      </c>
      <c r="C203" s="150"/>
      <c r="D203" s="151"/>
      <c r="E203" s="49" t="s">
        <v>357</v>
      </c>
      <c r="F203" s="50"/>
      <c r="G203" s="50"/>
      <c r="H203" s="51"/>
      <c r="I203" s="52" t="s">
        <v>47</v>
      </c>
      <c r="J203" s="138">
        <v>3000000</v>
      </c>
      <c r="K203" s="139"/>
      <c r="L203" s="140"/>
      <c r="M203" s="69">
        <f>IF(COUNTIF(H204:H207,"TRUE")=0,"",3000000)</f>
      </c>
    </row>
    <row r="204" spans="1:13" ht="25.5" customHeight="1">
      <c r="A204" s="147"/>
      <c r="B204" s="152"/>
      <c r="C204" s="153"/>
      <c r="D204" s="154"/>
      <c r="E204" s="10" t="s">
        <v>82</v>
      </c>
      <c r="F204" s="89" t="s">
        <v>291</v>
      </c>
      <c r="G204" s="89"/>
      <c r="H204" s="181" t="b">
        <v>0</v>
      </c>
      <c r="I204" s="53"/>
      <c r="J204" s="141"/>
      <c r="K204" s="142"/>
      <c r="L204" s="143"/>
      <c r="M204" s="70"/>
    </row>
    <row r="205" spans="1:13" ht="25.5" customHeight="1">
      <c r="A205" s="147"/>
      <c r="B205" s="152"/>
      <c r="C205" s="153"/>
      <c r="D205" s="154"/>
      <c r="E205" s="10" t="s">
        <v>83</v>
      </c>
      <c r="F205" s="89" t="s">
        <v>149</v>
      </c>
      <c r="G205" s="89"/>
      <c r="H205" s="181" t="b">
        <v>0</v>
      </c>
      <c r="I205" s="53"/>
      <c r="J205" s="141"/>
      <c r="K205" s="142"/>
      <c r="L205" s="143"/>
      <c r="M205" s="70"/>
    </row>
    <row r="206" spans="1:13" ht="25.5" customHeight="1">
      <c r="A206" s="147"/>
      <c r="B206" s="152"/>
      <c r="C206" s="153"/>
      <c r="D206" s="154"/>
      <c r="E206" s="10" t="s">
        <v>84</v>
      </c>
      <c r="F206" s="89" t="s">
        <v>44</v>
      </c>
      <c r="G206" s="89"/>
      <c r="H206" s="181" t="b">
        <v>0</v>
      </c>
      <c r="I206" s="53"/>
      <c r="J206" s="141"/>
      <c r="K206" s="142"/>
      <c r="L206" s="143"/>
      <c r="M206" s="70"/>
    </row>
    <row r="207" spans="1:13" ht="25.5" customHeight="1">
      <c r="A207" s="148"/>
      <c r="B207" s="155"/>
      <c r="C207" s="156"/>
      <c r="D207" s="157"/>
      <c r="E207" s="10" t="s">
        <v>85</v>
      </c>
      <c r="F207" s="89" t="s">
        <v>305</v>
      </c>
      <c r="G207" s="89"/>
      <c r="H207" s="181" t="b">
        <v>0</v>
      </c>
      <c r="I207" s="54"/>
      <c r="J207" s="141"/>
      <c r="K207" s="142"/>
      <c r="L207" s="143"/>
      <c r="M207" s="71"/>
    </row>
    <row r="208" spans="1:13" ht="25.5" customHeight="1">
      <c r="A208" s="146">
        <v>29</v>
      </c>
      <c r="B208" s="149" t="s">
        <v>333</v>
      </c>
      <c r="C208" s="150"/>
      <c r="D208" s="151"/>
      <c r="E208" s="49" t="s">
        <v>357</v>
      </c>
      <c r="F208" s="50"/>
      <c r="G208" s="50"/>
      <c r="H208" s="51"/>
      <c r="I208" s="52" t="s">
        <v>48</v>
      </c>
      <c r="J208" s="141">
        <v>2500000</v>
      </c>
      <c r="K208" s="142"/>
      <c r="L208" s="143"/>
      <c r="M208" s="69">
        <f>IF(COUNTIF(H209:H213,"TRUE")=0,"",2500000)</f>
      </c>
    </row>
    <row r="209" spans="1:13" ht="25.5" customHeight="1">
      <c r="A209" s="147"/>
      <c r="B209" s="152"/>
      <c r="C209" s="153"/>
      <c r="D209" s="154"/>
      <c r="E209" s="10" t="s">
        <v>398</v>
      </c>
      <c r="F209" s="89" t="s">
        <v>44</v>
      </c>
      <c r="G209" s="89"/>
      <c r="H209" s="181" t="b">
        <v>0</v>
      </c>
      <c r="I209" s="53"/>
      <c r="J209" s="141"/>
      <c r="K209" s="142"/>
      <c r="L209" s="143"/>
      <c r="M209" s="70"/>
    </row>
    <row r="210" spans="1:13" ht="25.5" customHeight="1">
      <c r="A210" s="147"/>
      <c r="B210" s="152"/>
      <c r="C210" s="153"/>
      <c r="D210" s="154"/>
      <c r="E210" s="10" t="s">
        <v>399</v>
      </c>
      <c r="F210" s="89" t="s">
        <v>291</v>
      </c>
      <c r="G210" s="89"/>
      <c r="H210" s="181" t="b">
        <v>0</v>
      </c>
      <c r="I210" s="53"/>
      <c r="J210" s="141"/>
      <c r="K210" s="142"/>
      <c r="L210" s="143"/>
      <c r="M210" s="70"/>
    </row>
    <row r="211" spans="1:13" ht="30.75" customHeight="1">
      <c r="A211" s="147"/>
      <c r="B211" s="152"/>
      <c r="C211" s="153"/>
      <c r="D211" s="154"/>
      <c r="E211" s="10" t="s">
        <v>400</v>
      </c>
      <c r="F211" s="89" t="s">
        <v>55</v>
      </c>
      <c r="G211" s="89"/>
      <c r="H211" s="181" t="b">
        <v>0</v>
      </c>
      <c r="I211" s="53"/>
      <c r="J211" s="141"/>
      <c r="K211" s="142"/>
      <c r="L211" s="143"/>
      <c r="M211" s="70"/>
    </row>
    <row r="212" spans="1:13" ht="30.75" customHeight="1">
      <c r="A212" s="147"/>
      <c r="B212" s="152"/>
      <c r="C212" s="153"/>
      <c r="D212" s="154"/>
      <c r="E212" s="10" t="s">
        <v>401</v>
      </c>
      <c r="F212" s="89" t="s">
        <v>139</v>
      </c>
      <c r="G212" s="89"/>
      <c r="H212" s="181" t="b">
        <v>0</v>
      </c>
      <c r="I212" s="53"/>
      <c r="J212" s="141"/>
      <c r="K212" s="142"/>
      <c r="L212" s="143"/>
      <c r="M212" s="70"/>
    </row>
    <row r="213" spans="1:13" ht="46.5" customHeight="1">
      <c r="A213" s="148"/>
      <c r="B213" s="155"/>
      <c r="C213" s="156"/>
      <c r="D213" s="157"/>
      <c r="E213" s="10" t="s">
        <v>402</v>
      </c>
      <c r="F213" s="89" t="s">
        <v>334</v>
      </c>
      <c r="G213" s="89"/>
      <c r="H213" s="181" t="b">
        <v>0</v>
      </c>
      <c r="I213" s="54"/>
      <c r="J213" s="158"/>
      <c r="K213" s="159"/>
      <c r="L213" s="160"/>
      <c r="M213" s="71"/>
    </row>
    <row r="214" spans="1:13" ht="25.5" customHeight="1">
      <c r="A214" s="145">
        <v>30</v>
      </c>
      <c r="B214" s="92" t="s">
        <v>335</v>
      </c>
      <c r="C214" s="92"/>
      <c r="D214" s="92"/>
      <c r="E214" s="10" t="s">
        <v>309</v>
      </c>
      <c r="F214" s="89" t="s">
        <v>338</v>
      </c>
      <c r="G214" s="89"/>
      <c r="H214" s="181" t="b">
        <v>0</v>
      </c>
      <c r="I214" s="92" t="s">
        <v>48</v>
      </c>
      <c r="J214" s="138">
        <v>2500000</v>
      </c>
      <c r="K214" s="139"/>
      <c r="L214" s="140"/>
      <c r="M214" s="96">
        <f>IF(COUNTIF(H214:H216,"TRUE")=0,"",2500000)</f>
      </c>
    </row>
    <row r="215" spans="1:13" ht="25.5" customHeight="1">
      <c r="A215" s="145"/>
      <c r="B215" s="92"/>
      <c r="C215" s="92"/>
      <c r="D215" s="92"/>
      <c r="E215" s="10" t="s">
        <v>310</v>
      </c>
      <c r="F215" s="89" t="s">
        <v>337</v>
      </c>
      <c r="G215" s="89"/>
      <c r="H215" s="181" t="b">
        <v>0</v>
      </c>
      <c r="I215" s="92"/>
      <c r="J215" s="141"/>
      <c r="K215" s="142"/>
      <c r="L215" s="143"/>
      <c r="M215" s="96"/>
    </row>
    <row r="216" spans="1:13" ht="25.5" customHeight="1">
      <c r="A216" s="145"/>
      <c r="B216" s="92"/>
      <c r="C216" s="92"/>
      <c r="D216" s="92"/>
      <c r="E216" s="10" t="s">
        <v>311</v>
      </c>
      <c r="F216" s="89" t="s">
        <v>336</v>
      </c>
      <c r="G216" s="89"/>
      <c r="H216" s="181" t="b">
        <v>0</v>
      </c>
      <c r="I216" s="92"/>
      <c r="J216" s="141"/>
      <c r="K216" s="142"/>
      <c r="L216" s="143"/>
      <c r="M216" s="96"/>
    </row>
    <row r="217" spans="1:13" ht="25.5" customHeight="1">
      <c r="A217" s="146">
        <v>31</v>
      </c>
      <c r="B217" s="149" t="s">
        <v>339</v>
      </c>
      <c r="C217" s="150"/>
      <c r="D217" s="151"/>
      <c r="E217" s="169"/>
      <c r="F217" s="170"/>
      <c r="G217" s="170"/>
      <c r="H217" s="171"/>
      <c r="I217" s="52" t="s">
        <v>49</v>
      </c>
      <c r="J217" s="144">
        <v>2500000</v>
      </c>
      <c r="K217" s="144"/>
      <c r="L217" s="144"/>
      <c r="M217" s="69">
        <f>IF(COUNTIF(H218:H223,"TRUE")=0,"",2500000)</f>
      </c>
    </row>
    <row r="218" spans="1:13" ht="24" customHeight="1">
      <c r="A218" s="147"/>
      <c r="B218" s="152"/>
      <c r="C218" s="153"/>
      <c r="D218" s="154"/>
      <c r="E218" s="20" t="s">
        <v>403</v>
      </c>
      <c r="F218" s="86" t="s">
        <v>139</v>
      </c>
      <c r="G218" s="87"/>
      <c r="H218" s="182" t="b">
        <v>0</v>
      </c>
      <c r="I218" s="53"/>
      <c r="J218" s="144"/>
      <c r="K218" s="144"/>
      <c r="L218" s="144"/>
      <c r="M218" s="70"/>
    </row>
    <row r="219" spans="1:13" ht="25.5" customHeight="1">
      <c r="A219" s="147"/>
      <c r="B219" s="152"/>
      <c r="C219" s="153"/>
      <c r="D219" s="154"/>
      <c r="E219" s="23" t="s">
        <v>404</v>
      </c>
      <c r="F219" s="89" t="s">
        <v>159</v>
      </c>
      <c r="G219" s="89"/>
      <c r="H219" s="181" t="b">
        <v>0</v>
      </c>
      <c r="I219" s="53"/>
      <c r="J219" s="144"/>
      <c r="K219" s="144"/>
      <c r="L219" s="144"/>
      <c r="M219" s="70"/>
    </row>
    <row r="220" spans="1:13" ht="25.5" customHeight="1">
      <c r="A220" s="147"/>
      <c r="B220" s="152"/>
      <c r="C220" s="153"/>
      <c r="D220" s="154"/>
      <c r="E220" s="23" t="s">
        <v>405</v>
      </c>
      <c r="F220" s="89" t="s">
        <v>55</v>
      </c>
      <c r="G220" s="89"/>
      <c r="H220" s="181" t="b">
        <v>0</v>
      </c>
      <c r="I220" s="53"/>
      <c r="J220" s="144"/>
      <c r="K220" s="144"/>
      <c r="L220" s="144"/>
      <c r="M220" s="70"/>
    </row>
    <row r="221" spans="1:13" ht="25.5" customHeight="1">
      <c r="A221" s="147"/>
      <c r="B221" s="152"/>
      <c r="C221" s="153"/>
      <c r="D221" s="154"/>
      <c r="E221" s="23" t="s">
        <v>406</v>
      </c>
      <c r="F221" s="89" t="s">
        <v>44</v>
      </c>
      <c r="G221" s="89"/>
      <c r="H221" s="181" t="b">
        <v>0</v>
      </c>
      <c r="I221" s="53"/>
      <c r="J221" s="144"/>
      <c r="K221" s="144"/>
      <c r="L221" s="144"/>
      <c r="M221" s="70"/>
    </row>
    <row r="222" spans="1:13" ht="25.5" customHeight="1">
      <c r="A222" s="147"/>
      <c r="B222" s="152"/>
      <c r="C222" s="153"/>
      <c r="D222" s="154"/>
      <c r="E222" s="23" t="s">
        <v>407</v>
      </c>
      <c r="F222" s="89" t="s">
        <v>45</v>
      </c>
      <c r="G222" s="89"/>
      <c r="H222" s="181" t="b">
        <v>0</v>
      </c>
      <c r="I222" s="53"/>
      <c r="J222" s="144"/>
      <c r="K222" s="144"/>
      <c r="L222" s="144"/>
      <c r="M222" s="70"/>
    </row>
    <row r="223" spans="1:13" ht="29.25" customHeight="1">
      <c r="A223" s="148"/>
      <c r="B223" s="155"/>
      <c r="C223" s="156"/>
      <c r="D223" s="157"/>
      <c r="E223" s="23" t="s">
        <v>408</v>
      </c>
      <c r="F223" s="89" t="s">
        <v>301</v>
      </c>
      <c r="G223" s="89"/>
      <c r="H223" s="181" t="b">
        <v>0</v>
      </c>
      <c r="I223" s="54"/>
      <c r="J223" s="144"/>
      <c r="K223" s="144"/>
      <c r="L223" s="144"/>
      <c r="M223" s="71"/>
    </row>
    <row r="224" spans="1:13" ht="29.25" customHeight="1">
      <c r="A224" s="146">
        <v>32</v>
      </c>
      <c r="B224" s="149" t="s">
        <v>340</v>
      </c>
      <c r="C224" s="150"/>
      <c r="D224" s="151"/>
      <c r="E224" s="161" t="s">
        <v>357</v>
      </c>
      <c r="F224" s="162"/>
      <c r="G224" s="162"/>
      <c r="H224" s="163"/>
      <c r="I224" s="52" t="s">
        <v>49</v>
      </c>
      <c r="J224" s="138">
        <v>2500000</v>
      </c>
      <c r="K224" s="139"/>
      <c r="L224" s="140"/>
      <c r="M224" s="69">
        <f>IF(COUNTIF(H225:H232,"TRUE")=0,"",2500000)</f>
      </c>
    </row>
    <row r="225" spans="1:13" ht="29.25" customHeight="1">
      <c r="A225" s="147"/>
      <c r="B225" s="152"/>
      <c r="C225" s="153"/>
      <c r="D225" s="154"/>
      <c r="E225" s="20" t="s">
        <v>88</v>
      </c>
      <c r="F225" s="86" t="s">
        <v>342</v>
      </c>
      <c r="G225" s="87"/>
      <c r="H225" s="181" t="b">
        <v>0</v>
      </c>
      <c r="I225" s="53"/>
      <c r="J225" s="141"/>
      <c r="K225" s="142"/>
      <c r="L225" s="143"/>
      <c r="M225" s="70"/>
    </row>
    <row r="226" spans="1:13" ht="29.25" customHeight="1">
      <c r="A226" s="147"/>
      <c r="B226" s="152"/>
      <c r="C226" s="153"/>
      <c r="D226" s="154"/>
      <c r="E226" s="23" t="s">
        <v>89</v>
      </c>
      <c r="F226" s="86" t="s">
        <v>343</v>
      </c>
      <c r="G226" s="87"/>
      <c r="H226" s="181" t="b">
        <v>0</v>
      </c>
      <c r="I226" s="53"/>
      <c r="J226" s="141"/>
      <c r="K226" s="142"/>
      <c r="L226" s="143"/>
      <c r="M226" s="70"/>
    </row>
    <row r="227" spans="1:13" ht="29.25" customHeight="1">
      <c r="A227" s="147"/>
      <c r="B227" s="152"/>
      <c r="C227" s="153"/>
      <c r="D227" s="154"/>
      <c r="E227" s="23" t="s">
        <v>90</v>
      </c>
      <c r="F227" s="86" t="s">
        <v>344</v>
      </c>
      <c r="G227" s="87"/>
      <c r="H227" s="181" t="b">
        <v>0</v>
      </c>
      <c r="I227" s="53"/>
      <c r="J227" s="141"/>
      <c r="K227" s="142"/>
      <c r="L227" s="143"/>
      <c r="M227" s="70"/>
    </row>
    <row r="228" spans="1:13" ht="29.25" customHeight="1">
      <c r="A228" s="147"/>
      <c r="B228" s="152"/>
      <c r="C228" s="153"/>
      <c r="D228" s="154"/>
      <c r="E228" s="23" t="s">
        <v>409</v>
      </c>
      <c r="F228" s="86" t="s">
        <v>345</v>
      </c>
      <c r="G228" s="87"/>
      <c r="H228" s="181" t="b">
        <v>0</v>
      </c>
      <c r="I228" s="53"/>
      <c r="J228" s="141"/>
      <c r="K228" s="142"/>
      <c r="L228" s="143"/>
      <c r="M228" s="70"/>
    </row>
    <row r="229" spans="1:13" ht="29.25" customHeight="1">
      <c r="A229" s="147"/>
      <c r="B229" s="152"/>
      <c r="C229" s="153"/>
      <c r="D229" s="154"/>
      <c r="E229" s="23" t="s">
        <v>410</v>
      </c>
      <c r="F229" s="86" t="s">
        <v>346</v>
      </c>
      <c r="G229" s="87"/>
      <c r="H229" s="181" t="b">
        <v>0</v>
      </c>
      <c r="I229" s="53"/>
      <c r="J229" s="141"/>
      <c r="K229" s="142"/>
      <c r="L229" s="143"/>
      <c r="M229" s="70"/>
    </row>
    <row r="230" spans="1:13" ht="29.25" customHeight="1">
      <c r="A230" s="147"/>
      <c r="B230" s="152"/>
      <c r="C230" s="153"/>
      <c r="D230" s="154"/>
      <c r="E230" s="23" t="s">
        <v>411</v>
      </c>
      <c r="F230" s="86" t="s">
        <v>347</v>
      </c>
      <c r="G230" s="87"/>
      <c r="H230" s="181" t="b">
        <v>0</v>
      </c>
      <c r="I230" s="53"/>
      <c r="J230" s="141"/>
      <c r="K230" s="142"/>
      <c r="L230" s="143"/>
      <c r="M230" s="70"/>
    </row>
    <row r="231" spans="1:13" ht="29.25" customHeight="1">
      <c r="A231" s="147"/>
      <c r="B231" s="152"/>
      <c r="C231" s="153"/>
      <c r="D231" s="154"/>
      <c r="E231" s="23" t="s">
        <v>412</v>
      </c>
      <c r="F231" s="86" t="s">
        <v>302</v>
      </c>
      <c r="G231" s="87"/>
      <c r="H231" s="181" t="b">
        <v>0</v>
      </c>
      <c r="I231" s="53"/>
      <c r="J231" s="141"/>
      <c r="K231" s="142"/>
      <c r="L231" s="143"/>
      <c r="M231" s="70"/>
    </row>
    <row r="232" spans="1:13" ht="29.25" customHeight="1">
      <c r="A232" s="148"/>
      <c r="B232" s="155"/>
      <c r="C232" s="156"/>
      <c r="D232" s="157"/>
      <c r="E232" s="23" t="s">
        <v>413</v>
      </c>
      <c r="F232" s="86" t="s">
        <v>341</v>
      </c>
      <c r="G232" s="87"/>
      <c r="H232" s="181" t="b">
        <v>0</v>
      </c>
      <c r="I232" s="54"/>
      <c r="J232" s="158"/>
      <c r="K232" s="159"/>
      <c r="L232" s="160"/>
      <c r="M232" s="71"/>
    </row>
    <row r="233" spans="1:13" ht="29.25" customHeight="1">
      <c r="A233" s="146">
        <v>33</v>
      </c>
      <c r="B233" s="149" t="s">
        <v>348</v>
      </c>
      <c r="C233" s="150"/>
      <c r="D233" s="151"/>
      <c r="E233" s="161" t="s">
        <v>357</v>
      </c>
      <c r="F233" s="162"/>
      <c r="G233" s="162"/>
      <c r="H233" s="163"/>
      <c r="I233" s="52" t="s">
        <v>49</v>
      </c>
      <c r="J233" s="138">
        <v>2000000</v>
      </c>
      <c r="K233" s="139"/>
      <c r="L233" s="140"/>
      <c r="M233" s="69">
        <f>IF(COUNTIF(H234:H239,"TRUE")=0,"",2000000)</f>
      </c>
    </row>
    <row r="234" spans="1:13" ht="29.25" customHeight="1">
      <c r="A234" s="147"/>
      <c r="B234" s="152"/>
      <c r="C234" s="153"/>
      <c r="D234" s="154"/>
      <c r="E234" s="20" t="s">
        <v>93</v>
      </c>
      <c r="F234" s="86" t="s">
        <v>55</v>
      </c>
      <c r="G234" s="87"/>
      <c r="H234" s="181" t="b">
        <v>0</v>
      </c>
      <c r="I234" s="53"/>
      <c r="J234" s="141"/>
      <c r="K234" s="142"/>
      <c r="L234" s="143"/>
      <c r="M234" s="70"/>
    </row>
    <row r="235" spans="1:13" ht="29.25" customHeight="1">
      <c r="A235" s="147"/>
      <c r="B235" s="152"/>
      <c r="C235" s="153"/>
      <c r="D235" s="154"/>
      <c r="E235" s="23" t="s">
        <v>94</v>
      </c>
      <c r="F235" s="86" t="s">
        <v>139</v>
      </c>
      <c r="G235" s="87"/>
      <c r="H235" s="181" t="b">
        <v>0</v>
      </c>
      <c r="I235" s="53"/>
      <c r="J235" s="141"/>
      <c r="K235" s="142"/>
      <c r="L235" s="143"/>
      <c r="M235" s="70"/>
    </row>
    <row r="236" spans="1:13" ht="29.25" customHeight="1">
      <c r="A236" s="147"/>
      <c r="B236" s="152"/>
      <c r="C236" s="153"/>
      <c r="D236" s="154"/>
      <c r="E236" s="23" t="s">
        <v>414</v>
      </c>
      <c r="F236" s="86" t="s">
        <v>44</v>
      </c>
      <c r="G236" s="87"/>
      <c r="H236" s="181" t="b">
        <v>0</v>
      </c>
      <c r="I236" s="53"/>
      <c r="J236" s="141"/>
      <c r="K236" s="142"/>
      <c r="L236" s="143"/>
      <c r="M236" s="70"/>
    </row>
    <row r="237" spans="1:13" ht="29.25" customHeight="1">
      <c r="A237" s="147"/>
      <c r="B237" s="152"/>
      <c r="C237" s="153"/>
      <c r="D237" s="154"/>
      <c r="E237" s="23" t="s">
        <v>415</v>
      </c>
      <c r="F237" s="86" t="s">
        <v>45</v>
      </c>
      <c r="G237" s="87"/>
      <c r="H237" s="181" t="b">
        <v>0</v>
      </c>
      <c r="I237" s="53"/>
      <c r="J237" s="141"/>
      <c r="K237" s="142"/>
      <c r="L237" s="143"/>
      <c r="M237" s="70"/>
    </row>
    <row r="238" spans="1:13" ht="29.25" customHeight="1">
      <c r="A238" s="147"/>
      <c r="B238" s="152"/>
      <c r="C238" s="153"/>
      <c r="D238" s="154"/>
      <c r="E238" s="23" t="s">
        <v>416</v>
      </c>
      <c r="F238" s="86" t="s">
        <v>159</v>
      </c>
      <c r="G238" s="87"/>
      <c r="H238" s="181" t="b">
        <v>0</v>
      </c>
      <c r="I238" s="53"/>
      <c r="J238" s="141"/>
      <c r="K238" s="142"/>
      <c r="L238" s="143"/>
      <c r="M238" s="70"/>
    </row>
    <row r="239" spans="1:13" ht="29.25" customHeight="1">
      <c r="A239" s="148"/>
      <c r="B239" s="155"/>
      <c r="C239" s="156"/>
      <c r="D239" s="157"/>
      <c r="E239" s="23" t="s">
        <v>417</v>
      </c>
      <c r="F239" s="86" t="s">
        <v>301</v>
      </c>
      <c r="G239" s="87"/>
      <c r="H239" s="181" t="b">
        <v>0</v>
      </c>
      <c r="I239" s="54"/>
      <c r="J239" s="158"/>
      <c r="K239" s="159"/>
      <c r="L239" s="160"/>
      <c r="M239" s="71"/>
    </row>
    <row r="240" spans="1:13" ht="29.25" customHeight="1">
      <c r="A240" s="146">
        <v>34</v>
      </c>
      <c r="B240" s="40" t="s">
        <v>349</v>
      </c>
      <c r="C240" s="41"/>
      <c r="D240" s="42"/>
      <c r="E240" s="161" t="s">
        <v>371</v>
      </c>
      <c r="F240" s="162"/>
      <c r="G240" s="162"/>
      <c r="H240" s="163"/>
      <c r="I240" s="52" t="s">
        <v>50</v>
      </c>
      <c r="J240" s="138">
        <v>3000000</v>
      </c>
      <c r="K240" s="139"/>
      <c r="L240" s="140"/>
      <c r="M240" s="69">
        <f>IF(COUNTIF(H241:H245,"TRUE")=0,"",3000000)</f>
      </c>
    </row>
    <row r="241" spans="1:13" ht="25.5" customHeight="1">
      <c r="A241" s="147"/>
      <c r="B241" s="43"/>
      <c r="C241" s="44"/>
      <c r="D241" s="45"/>
      <c r="E241" s="10" t="s">
        <v>151</v>
      </c>
      <c r="F241" s="88" t="s">
        <v>160</v>
      </c>
      <c r="G241" s="88"/>
      <c r="H241" s="181" t="b">
        <v>0</v>
      </c>
      <c r="I241" s="53"/>
      <c r="J241" s="141"/>
      <c r="K241" s="142"/>
      <c r="L241" s="143"/>
      <c r="M241" s="70"/>
    </row>
    <row r="242" spans="1:13" ht="25.5" customHeight="1">
      <c r="A242" s="147"/>
      <c r="B242" s="43"/>
      <c r="C242" s="44"/>
      <c r="D242" s="45"/>
      <c r="E242" s="10" t="s">
        <v>152</v>
      </c>
      <c r="F242" s="88" t="s">
        <v>350</v>
      </c>
      <c r="G242" s="88"/>
      <c r="H242" s="181" t="b">
        <v>0</v>
      </c>
      <c r="I242" s="53"/>
      <c r="J242" s="141"/>
      <c r="K242" s="142"/>
      <c r="L242" s="143"/>
      <c r="M242" s="70"/>
    </row>
    <row r="243" spans="1:13" ht="25.5" customHeight="1">
      <c r="A243" s="147"/>
      <c r="B243" s="43"/>
      <c r="C243" s="44"/>
      <c r="D243" s="45"/>
      <c r="E243" s="10" t="s">
        <v>418</v>
      </c>
      <c r="F243" s="88" t="s">
        <v>351</v>
      </c>
      <c r="G243" s="88"/>
      <c r="H243" s="181" t="b">
        <v>0</v>
      </c>
      <c r="I243" s="53"/>
      <c r="J243" s="141"/>
      <c r="K243" s="142"/>
      <c r="L243" s="143"/>
      <c r="M243" s="70"/>
    </row>
    <row r="244" spans="1:13" ht="25.5" customHeight="1">
      <c r="A244" s="147"/>
      <c r="B244" s="43"/>
      <c r="C244" s="44"/>
      <c r="D244" s="45"/>
      <c r="E244" s="10" t="s">
        <v>419</v>
      </c>
      <c r="F244" s="88" t="s">
        <v>352</v>
      </c>
      <c r="G244" s="88"/>
      <c r="H244" s="181" t="b">
        <v>0</v>
      </c>
      <c r="I244" s="53"/>
      <c r="J244" s="141"/>
      <c r="K244" s="142"/>
      <c r="L244" s="143"/>
      <c r="M244" s="70"/>
    </row>
    <row r="245" spans="1:13" ht="25.5" customHeight="1">
      <c r="A245" s="148"/>
      <c r="B245" s="46"/>
      <c r="C245" s="47"/>
      <c r="D245" s="48"/>
      <c r="E245" s="10" t="s">
        <v>420</v>
      </c>
      <c r="F245" s="88" t="s">
        <v>353</v>
      </c>
      <c r="G245" s="88"/>
      <c r="H245" s="181" t="b">
        <v>0</v>
      </c>
      <c r="I245" s="54"/>
      <c r="J245" s="158"/>
      <c r="K245" s="159"/>
      <c r="L245" s="160"/>
      <c r="M245" s="71"/>
    </row>
    <row r="246" spans="1:13" ht="25.5" customHeight="1">
      <c r="A246" s="146">
        <v>35</v>
      </c>
      <c r="B246" s="149" t="s">
        <v>354</v>
      </c>
      <c r="C246" s="150"/>
      <c r="D246" s="151"/>
      <c r="E246" s="49" t="s">
        <v>358</v>
      </c>
      <c r="F246" s="50"/>
      <c r="G246" s="50"/>
      <c r="H246" s="51"/>
      <c r="I246" s="52" t="s">
        <v>50</v>
      </c>
      <c r="J246" s="144">
        <v>2500000</v>
      </c>
      <c r="K246" s="144"/>
      <c r="L246" s="144"/>
      <c r="M246" s="69">
        <f>IF(COUNTIF(H247:H250,"TRUE")=0,"",2500000)</f>
      </c>
    </row>
    <row r="247" spans="1:13" ht="25.5" customHeight="1">
      <c r="A247" s="147"/>
      <c r="B247" s="152"/>
      <c r="C247" s="153"/>
      <c r="D247" s="154"/>
      <c r="E247" s="10" t="s">
        <v>421</v>
      </c>
      <c r="F247" s="88" t="s">
        <v>78</v>
      </c>
      <c r="G247" s="88"/>
      <c r="H247" s="181" t="b">
        <v>0</v>
      </c>
      <c r="I247" s="53"/>
      <c r="J247" s="144"/>
      <c r="K247" s="144"/>
      <c r="L247" s="144"/>
      <c r="M247" s="70"/>
    </row>
    <row r="248" spans="1:13" ht="25.5" customHeight="1">
      <c r="A248" s="147"/>
      <c r="B248" s="152"/>
      <c r="C248" s="153"/>
      <c r="D248" s="154"/>
      <c r="E248" s="10" t="s">
        <v>422</v>
      </c>
      <c r="F248" s="88" t="s">
        <v>76</v>
      </c>
      <c r="G248" s="88"/>
      <c r="H248" s="181" t="b">
        <v>0</v>
      </c>
      <c r="I248" s="53"/>
      <c r="J248" s="144"/>
      <c r="K248" s="144"/>
      <c r="L248" s="144"/>
      <c r="M248" s="70"/>
    </row>
    <row r="249" spans="1:13" ht="25.5" customHeight="1">
      <c r="A249" s="147"/>
      <c r="B249" s="152"/>
      <c r="C249" s="153"/>
      <c r="D249" s="154"/>
      <c r="E249" s="10" t="s">
        <v>423</v>
      </c>
      <c r="F249" s="88" t="s">
        <v>79</v>
      </c>
      <c r="G249" s="88"/>
      <c r="H249" s="181" t="b">
        <v>0</v>
      </c>
      <c r="I249" s="53"/>
      <c r="J249" s="144"/>
      <c r="K249" s="144"/>
      <c r="L249" s="144"/>
      <c r="M249" s="70"/>
    </row>
    <row r="250" spans="1:13" ht="25.5" customHeight="1">
      <c r="A250" s="148"/>
      <c r="B250" s="155"/>
      <c r="C250" s="156"/>
      <c r="D250" s="157"/>
      <c r="E250" s="10" t="s">
        <v>424</v>
      </c>
      <c r="F250" s="88" t="s">
        <v>77</v>
      </c>
      <c r="G250" s="88"/>
      <c r="H250" s="181" t="b">
        <v>0</v>
      </c>
      <c r="I250" s="54"/>
      <c r="J250" s="144"/>
      <c r="K250" s="144"/>
      <c r="L250" s="144"/>
      <c r="M250" s="71"/>
    </row>
    <row r="251" spans="1:13" ht="25.5" customHeight="1">
      <c r="A251" s="145">
        <v>36</v>
      </c>
      <c r="B251" s="92" t="s">
        <v>355</v>
      </c>
      <c r="C251" s="92"/>
      <c r="D251" s="92"/>
      <c r="E251" s="13" t="s">
        <v>425</v>
      </c>
      <c r="F251" s="89" t="s">
        <v>55</v>
      </c>
      <c r="G251" s="89"/>
      <c r="H251" s="181" t="b">
        <v>0</v>
      </c>
      <c r="I251" s="92" t="s">
        <v>50</v>
      </c>
      <c r="J251" s="138">
        <v>2500000</v>
      </c>
      <c r="K251" s="139"/>
      <c r="L251" s="140"/>
      <c r="M251" s="96">
        <f>IF(COUNTIF(H251:H253,"TRUE")=0,"",2500000)</f>
      </c>
    </row>
    <row r="252" spans="1:13" ht="25.5" customHeight="1">
      <c r="A252" s="145"/>
      <c r="B252" s="92"/>
      <c r="C252" s="92"/>
      <c r="D252" s="92"/>
      <c r="E252" s="13" t="s">
        <v>426</v>
      </c>
      <c r="F252" s="89" t="s">
        <v>356</v>
      </c>
      <c r="G252" s="89"/>
      <c r="H252" s="181" t="b">
        <v>0</v>
      </c>
      <c r="I252" s="92"/>
      <c r="J252" s="141"/>
      <c r="K252" s="142"/>
      <c r="L252" s="143"/>
      <c r="M252" s="96"/>
    </row>
    <row r="253" spans="1:13" ht="30.75" customHeight="1">
      <c r="A253" s="145"/>
      <c r="B253" s="92"/>
      <c r="C253" s="92"/>
      <c r="D253" s="92"/>
      <c r="E253" s="13" t="s">
        <v>427</v>
      </c>
      <c r="F253" s="89" t="s">
        <v>157</v>
      </c>
      <c r="G253" s="89"/>
      <c r="H253" s="181" t="b">
        <v>0</v>
      </c>
      <c r="I253" s="92"/>
      <c r="J253" s="141"/>
      <c r="K253" s="142"/>
      <c r="L253" s="143"/>
      <c r="M253" s="96"/>
    </row>
    <row r="254" spans="1:13" ht="33" customHeight="1">
      <c r="A254" s="106" t="s">
        <v>40</v>
      </c>
      <c r="B254" s="106"/>
      <c r="C254" s="106" t="s">
        <v>41</v>
      </c>
      <c r="D254" s="106"/>
      <c r="E254" s="106"/>
      <c r="F254" s="106"/>
      <c r="G254" s="106"/>
      <c r="H254" s="106"/>
      <c r="I254" s="106"/>
      <c r="J254" s="107">
        <f>IF(COUNT(M29:M253)=0,"",IF(COUNT(M29:M253)&lt;10,"0"&amp;COUNT(M29:M253),COUNT(M29:M253))&amp;" chương trình")</f>
      </c>
      <c r="K254" s="107"/>
      <c r="L254" s="107"/>
      <c r="M254" s="107"/>
    </row>
    <row r="255" spans="1:13" ht="33" customHeight="1">
      <c r="A255" s="106"/>
      <c r="B255" s="106"/>
      <c r="C255" s="106" t="s">
        <v>43</v>
      </c>
      <c r="D255" s="106"/>
      <c r="E255" s="106"/>
      <c r="F255" s="106"/>
      <c r="G255" s="106"/>
      <c r="H255" s="106"/>
      <c r="I255" s="106"/>
      <c r="J255" s="107">
        <f>IF(COUNTIF(H30:H253,"TRUE")=0,"",IF(COUNTIF(H30:H253,"TRUE")&lt;10,"0"&amp;COUNTIF(H30:H253,"TRUE"),COUNTIF(H30:H253,"TRUE"))&amp;" chỉ tiêu")</f>
      </c>
      <c r="K255" s="107"/>
      <c r="L255" s="107"/>
      <c r="M255" s="107"/>
    </row>
    <row r="256" spans="1:13" ht="33" customHeight="1">
      <c r="A256" s="106"/>
      <c r="B256" s="106"/>
      <c r="C256" s="106" t="s">
        <v>42</v>
      </c>
      <c r="D256" s="106"/>
      <c r="E256" s="106"/>
      <c r="F256" s="106"/>
      <c r="G256" s="106"/>
      <c r="H256" s="106"/>
      <c r="I256" s="106"/>
      <c r="J256" s="108">
        <f>IF(SUM(M29:M253)=0,"",SUM(M29:M253))</f>
      </c>
      <c r="K256" s="108"/>
      <c r="L256" s="108"/>
      <c r="M256" s="108"/>
    </row>
    <row r="257" spans="1:13" ht="31.5" customHeight="1">
      <c r="A257" s="112" t="s">
        <v>54</v>
      </c>
      <c r="B257" s="112"/>
      <c r="C257" s="105" t="s">
        <v>178</v>
      </c>
      <c r="D257" s="105"/>
      <c r="E257" s="105"/>
      <c r="F257" s="105"/>
      <c r="G257" s="105"/>
      <c r="H257" s="105"/>
      <c r="I257" s="105"/>
      <c r="J257" s="105"/>
      <c r="K257" s="105"/>
      <c r="L257" s="105"/>
      <c r="M257" s="105"/>
    </row>
    <row r="258" spans="1:13" ht="27.75" customHeight="1">
      <c r="A258" s="5" t="s">
        <v>188</v>
      </c>
      <c r="B258" s="111" t="s">
        <v>6</v>
      </c>
      <c r="C258" s="111"/>
      <c r="D258" s="111"/>
      <c r="E258" s="111"/>
      <c r="F258" s="111"/>
      <c r="G258" s="111"/>
      <c r="H258" s="111"/>
      <c r="I258" s="111"/>
      <c r="J258" s="111"/>
      <c r="K258" s="111"/>
      <c r="L258" s="111"/>
      <c r="M258" s="111"/>
    </row>
    <row r="259" spans="1:13" ht="75.75" customHeight="1">
      <c r="A259" s="3">
        <v>10</v>
      </c>
      <c r="B259" s="110" t="s">
        <v>7</v>
      </c>
      <c r="C259" s="110"/>
      <c r="D259" s="110"/>
      <c r="E259" s="110"/>
      <c r="F259" s="110" t="s">
        <v>428</v>
      </c>
      <c r="G259" s="110"/>
      <c r="H259" s="110"/>
      <c r="I259" s="110"/>
      <c r="J259" s="110"/>
      <c r="K259" s="110"/>
      <c r="L259" s="110"/>
      <c r="M259" s="110"/>
    </row>
    <row r="260" spans="1:13" ht="56.25" customHeight="1">
      <c r="A260" s="14">
        <v>11</v>
      </c>
      <c r="B260" s="109" t="s">
        <v>18</v>
      </c>
      <c r="C260" s="109"/>
      <c r="D260" s="109"/>
      <c r="E260" s="109"/>
      <c r="F260" s="109"/>
      <c r="G260" s="109"/>
      <c r="H260" s="109"/>
      <c r="I260" s="109"/>
      <c r="J260" s="109"/>
      <c r="K260" s="109"/>
      <c r="L260" s="109"/>
      <c r="M260" s="109"/>
    </row>
    <row r="261" spans="1:13" ht="56.25" customHeight="1">
      <c r="A261" s="14" t="s">
        <v>10</v>
      </c>
      <c r="B261" s="109" t="s">
        <v>186</v>
      </c>
      <c r="C261" s="109"/>
      <c r="D261" s="109"/>
      <c r="E261" s="109"/>
      <c r="F261" s="109"/>
      <c r="G261" s="109"/>
      <c r="H261" s="109"/>
      <c r="I261" s="109"/>
      <c r="J261" s="109"/>
      <c r="K261" s="109"/>
      <c r="L261" s="109"/>
      <c r="M261" s="109"/>
    </row>
    <row r="262" spans="1:13" ht="42" customHeight="1">
      <c r="A262" s="14" t="s">
        <v>10</v>
      </c>
      <c r="B262" s="109" t="s">
        <v>187</v>
      </c>
      <c r="C262" s="109"/>
      <c r="D262" s="109"/>
      <c r="E262" s="109"/>
      <c r="F262" s="109"/>
      <c r="G262" s="109"/>
      <c r="H262" s="109"/>
      <c r="I262" s="109"/>
      <c r="J262" s="109"/>
      <c r="K262" s="109"/>
      <c r="L262" s="109"/>
      <c r="M262" s="109"/>
    </row>
    <row r="263" spans="1:13" ht="42" customHeight="1">
      <c r="A263" s="14" t="s">
        <v>10</v>
      </c>
      <c r="B263" s="109" t="s">
        <v>8</v>
      </c>
      <c r="C263" s="109"/>
      <c r="D263" s="109"/>
      <c r="E263" s="109"/>
      <c r="F263" s="109"/>
      <c r="G263" s="109"/>
      <c r="H263" s="109"/>
      <c r="I263" s="109"/>
      <c r="J263" s="109"/>
      <c r="K263" s="109"/>
      <c r="L263" s="109"/>
      <c r="M263" s="109"/>
    </row>
    <row r="264" spans="1:13" ht="70.5" customHeight="1">
      <c r="A264" s="14" t="s">
        <v>10</v>
      </c>
      <c r="B264" s="105" t="s">
        <v>364</v>
      </c>
      <c r="C264" s="105"/>
      <c r="D264" s="105"/>
      <c r="E264" s="105"/>
      <c r="F264" s="105"/>
      <c r="G264" s="105"/>
      <c r="H264" s="105"/>
      <c r="I264" s="105"/>
      <c r="J264" s="105"/>
      <c r="K264" s="105"/>
      <c r="L264" s="105"/>
      <c r="M264" s="105"/>
    </row>
    <row r="265" spans="1:13" ht="27.75" customHeight="1">
      <c r="A265" s="3">
        <v>12</v>
      </c>
      <c r="B265" s="105" t="s">
        <v>9</v>
      </c>
      <c r="C265" s="105"/>
      <c r="D265" s="105"/>
      <c r="E265" s="105"/>
      <c r="F265" s="105"/>
      <c r="G265" s="105"/>
      <c r="H265" s="105"/>
      <c r="I265" s="105"/>
      <c r="J265" s="105"/>
      <c r="K265" s="105"/>
      <c r="L265" s="105"/>
      <c r="M265" s="105"/>
    </row>
    <row r="266" spans="1:13" ht="27.75" customHeight="1">
      <c r="A266" s="15" t="s">
        <v>10</v>
      </c>
      <c r="B266" s="105" t="s">
        <v>11</v>
      </c>
      <c r="C266" s="105"/>
      <c r="D266" s="105"/>
      <c r="E266" s="105"/>
      <c r="F266" s="105"/>
      <c r="G266" s="105"/>
      <c r="H266" s="105"/>
      <c r="I266" s="105"/>
      <c r="J266" s="105"/>
      <c r="K266" s="105"/>
      <c r="L266" s="105"/>
      <c r="M266" s="105"/>
    </row>
    <row r="267" spans="1:13" ht="27.75" customHeight="1">
      <c r="A267" s="14" t="s">
        <v>10</v>
      </c>
      <c r="B267" s="117" t="s">
        <v>12</v>
      </c>
      <c r="C267" s="117"/>
      <c r="D267" s="117"/>
      <c r="E267" s="117"/>
      <c r="F267" s="117"/>
      <c r="G267" s="117"/>
      <c r="H267" s="117"/>
      <c r="I267" s="117"/>
      <c r="J267" s="117"/>
      <c r="K267" s="117"/>
      <c r="L267" s="117"/>
      <c r="M267" s="117"/>
    </row>
    <row r="268" spans="1:13" ht="42" customHeight="1">
      <c r="A268" s="14" t="s">
        <v>10</v>
      </c>
      <c r="B268" s="119" t="s">
        <v>13</v>
      </c>
      <c r="C268" s="119"/>
      <c r="D268" s="119"/>
      <c r="E268" s="119"/>
      <c r="F268" s="119"/>
      <c r="G268" s="119"/>
      <c r="H268" s="119"/>
      <c r="I268" s="119"/>
      <c r="J268" s="119"/>
      <c r="K268" s="119"/>
      <c r="L268" s="119"/>
      <c r="M268" s="119"/>
    </row>
    <row r="269" spans="1:13" ht="27.75" customHeight="1">
      <c r="A269" s="14" t="s">
        <v>10</v>
      </c>
      <c r="B269" s="117" t="s">
        <v>14</v>
      </c>
      <c r="C269" s="117"/>
      <c r="D269" s="117"/>
      <c r="E269" s="117"/>
      <c r="F269" s="117"/>
      <c r="G269" s="117"/>
      <c r="H269" s="117"/>
      <c r="I269" s="117"/>
      <c r="J269" s="117"/>
      <c r="K269" s="117"/>
      <c r="L269" s="117"/>
      <c r="M269" s="117"/>
    </row>
    <row r="270" spans="1:13" ht="21" customHeight="1">
      <c r="A270" s="103"/>
      <c r="B270" s="103"/>
      <c r="C270" s="103"/>
      <c r="D270" s="103"/>
      <c r="E270" s="103"/>
      <c r="F270" s="103"/>
      <c r="G270" s="103"/>
      <c r="H270" s="118" t="str">
        <f ca="1">"Ngày  "&amp;IF(DAY(TODAY())&lt;10,"0"&amp;DAY(TODAY()),DAY(TODAY()))&amp;"  tháng  "&amp;IF(MONTH(TODAY())&lt;10,"0"&amp;MONTH(TODAY()),MONTH(TODAY()))&amp;"  năm  "&amp;YEAR(TODAY())</f>
        <v>Ngày  28  tháng  02  năm  2024</v>
      </c>
      <c r="I270" s="118"/>
      <c r="J270" s="118"/>
      <c r="K270" s="118"/>
      <c r="L270" s="118"/>
      <c r="M270" s="118"/>
    </row>
    <row r="271" spans="1:13" ht="21" customHeight="1">
      <c r="A271" s="103" t="s">
        <v>16</v>
      </c>
      <c r="B271" s="103"/>
      <c r="C271" s="103"/>
      <c r="D271" s="103"/>
      <c r="E271" s="103"/>
      <c r="F271" s="103"/>
      <c r="G271" s="103" t="s">
        <v>15</v>
      </c>
      <c r="H271" s="103"/>
      <c r="I271" s="103"/>
      <c r="J271" s="103"/>
      <c r="K271" s="103"/>
      <c r="L271" s="103"/>
      <c r="M271" s="103"/>
    </row>
    <row r="272" spans="1:13" ht="21" customHeight="1">
      <c r="A272" s="113" t="s">
        <v>17</v>
      </c>
      <c r="B272" s="113"/>
      <c r="C272" s="113"/>
      <c r="D272" s="113"/>
      <c r="E272" s="113"/>
      <c r="F272" s="113"/>
      <c r="G272" s="113" t="s">
        <v>17</v>
      </c>
      <c r="H272" s="113"/>
      <c r="I272" s="113"/>
      <c r="J272" s="113"/>
      <c r="K272" s="113"/>
      <c r="L272" s="113"/>
      <c r="M272" s="113"/>
    </row>
    <row r="273" spans="1:13" ht="81.75" customHeight="1">
      <c r="A273" s="115"/>
      <c r="B273" s="115"/>
      <c r="C273" s="115"/>
      <c r="D273" s="115"/>
      <c r="E273" s="115"/>
      <c r="F273" s="115"/>
      <c r="G273" s="115"/>
      <c r="H273" s="115"/>
      <c r="I273" s="115"/>
      <c r="J273" s="115"/>
      <c r="K273" s="115"/>
      <c r="L273" s="115"/>
      <c r="M273" s="115"/>
    </row>
    <row r="274" spans="1:13" ht="16.5">
      <c r="A274" s="103"/>
      <c r="B274" s="103"/>
      <c r="C274" s="103"/>
      <c r="D274" s="103"/>
      <c r="E274" s="103"/>
      <c r="F274" s="103"/>
      <c r="G274" s="103"/>
      <c r="H274" s="103"/>
      <c r="I274" s="103"/>
      <c r="J274" s="103"/>
      <c r="K274" s="103"/>
      <c r="L274" s="103"/>
      <c r="M274" s="103"/>
    </row>
    <row r="275" spans="1:13" ht="10.5" customHeight="1">
      <c r="A275" s="103"/>
      <c r="B275" s="103"/>
      <c r="C275" s="103"/>
      <c r="D275" s="103"/>
      <c r="E275" s="103"/>
      <c r="F275" s="103"/>
      <c r="G275" s="103"/>
      <c r="H275" s="103"/>
      <c r="I275" s="103"/>
      <c r="J275" s="103"/>
      <c r="K275" s="103"/>
      <c r="L275" s="103"/>
      <c r="M275" s="103"/>
    </row>
    <row r="276" spans="1:13" ht="25.5" customHeight="1">
      <c r="A276" s="116" t="str">
        <f>"Phiếu đăng ký có thể gửi qua e-mail, fax hoặc bưu điện "&amp;E259&amp;" đến địa chỉ:"</f>
        <v>Phiếu đăng ký có thể gửi qua e-mail, fax hoặc bưu điện  đến địa chỉ:</v>
      </c>
      <c r="B276" s="116"/>
      <c r="C276" s="116"/>
      <c r="D276" s="116"/>
      <c r="E276" s="116"/>
      <c r="F276" s="116"/>
      <c r="G276" s="116"/>
      <c r="H276" s="116"/>
      <c r="I276" s="116"/>
      <c r="J276" s="116"/>
      <c r="K276" s="116"/>
      <c r="L276" s="116"/>
      <c r="M276" s="116"/>
    </row>
    <row r="277" spans="1:13" ht="82.5" customHeight="1">
      <c r="A277" s="58" t="s">
        <v>168</v>
      </c>
      <c r="B277" s="114"/>
      <c r="C277" s="114"/>
      <c r="D277" s="114"/>
      <c r="E277" s="114"/>
      <c r="F277" s="114"/>
      <c r="G277" s="114"/>
      <c r="H277" s="114"/>
      <c r="I277" s="114"/>
      <c r="J277" s="114"/>
      <c r="K277" s="114"/>
      <c r="L277" s="114"/>
      <c r="M277" s="114"/>
    </row>
    <row r="278" spans="1:13" ht="16.5">
      <c r="A278" s="3"/>
      <c r="B278" s="3"/>
      <c r="C278" s="3"/>
      <c r="D278" s="3"/>
      <c r="E278" s="3"/>
      <c r="F278" s="3"/>
      <c r="G278" s="3"/>
      <c r="H278" s="3"/>
      <c r="I278" s="3"/>
      <c r="J278" s="3"/>
      <c r="K278" s="3"/>
      <c r="L278" s="3"/>
      <c r="M278" s="3"/>
    </row>
    <row r="279" spans="1:13" ht="16.5">
      <c r="A279" s="3"/>
      <c r="B279" s="3"/>
      <c r="C279" s="3"/>
      <c r="D279" s="3"/>
      <c r="E279" s="3"/>
      <c r="F279" s="3"/>
      <c r="G279" s="3"/>
      <c r="H279" s="3"/>
      <c r="I279" s="3"/>
      <c r="J279" s="3"/>
      <c r="K279" s="3"/>
      <c r="L279" s="3"/>
      <c r="M279" s="3"/>
    </row>
    <row r="280" spans="1:13" ht="16.5">
      <c r="A280" s="3"/>
      <c r="B280" s="3"/>
      <c r="C280" s="3"/>
      <c r="D280" s="3"/>
      <c r="E280" s="3"/>
      <c r="F280" s="3"/>
      <c r="G280" s="3"/>
      <c r="H280" s="3"/>
      <c r="I280" s="3"/>
      <c r="J280" s="3"/>
      <c r="K280" s="3"/>
      <c r="L280" s="3"/>
      <c r="M280" s="3"/>
    </row>
    <row r="281" spans="1:13" ht="16.5">
      <c r="A281" s="3"/>
      <c r="B281" s="3"/>
      <c r="C281" s="3"/>
      <c r="D281" s="3"/>
      <c r="E281" s="3"/>
      <c r="F281" s="3"/>
      <c r="G281" s="3"/>
      <c r="H281" s="3"/>
      <c r="I281" s="3"/>
      <c r="J281" s="3"/>
      <c r="K281" s="3"/>
      <c r="L281" s="3"/>
      <c r="M281" s="3"/>
    </row>
    <row r="282" spans="1:13" ht="16.5">
      <c r="A282" s="3"/>
      <c r="B282" s="3"/>
      <c r="C282" s="3"/>
      <c r="D282" s="3"/>
      <c r="E282" s="3"/>
      <c r="F282" s="3"/>
      <c r="G282" s="3"/>
      <c r="H282" s="3"/>
      <c r="I282" s="3"/>
      <c r="J282" s="3"/>
      <c r="K282" s="3"/>
      <c r="L282" s="3"/>
      <c r="M282" s="3"/>
    </row>
    <row r="283" spans="1:13" ht="16.5">
      <c r="A283" s="3"/>
      <c r="B283" s="3"/>
      <c r="C283" s="3"/>
      <c r="D283" s="3"/>
      <c r="E283" s="3"/>
      <c r="F283" s="3"/>
      <c r="G283" s="3"/>
      <c r="H283" s="3"/>
      <c r="I283" s="3"/>
      <c r="J283" s="3"/>
      <c r="K283" s="3"/>
      <c r="L283" s="3"/>
      <c r="M283" s="3"/>
    </row>
    <row r="284" spans="1:13" ht="16.5">
      <c r="A284" s="3"/>
      <c r="B284" s="3"/>
      <c r="C284" s="3"/>
      <c r="D284" s="3"/>
      <c r="E284" s="3"/>
      <c r="F284" s="3"/>
      <c r="G284" s="3"/>
      <c r="H284" s="3"/>
      <c r="I284" s="3"/>
      <c r="J284" s="3"/>
      <c r="K284" s="3"/>
      <c r="L284" s="3"/>
      <c r="M284" s="3"/>
    </row>
    <row r="285" spans="1:13" ht="16.5">
      <c r="A285" s="3"/>
      <c r="B285" s="3"/>
      <c r="C285" s="3"/>
      <c r="D285" s="3"/>
      <c r="E285" s="3"/>
      <c r="F285" s="3"/>
      <c r="G285" s="3"/>
      <c r="H285" s="3"/>
      <c r="I285" s="3"/>
      <c r="J285" s="3"/>
      <c r="K285" s="3"/>
      <c r="L285" s="3"/>
      <c r="M285" s="3"/>
    </row>
    <row r="286" spans="1:13" ht="16.5">
      <c r="A286" s="3"/>
      <c r="B286" s="3"/>
      <c r="C286" s="3"/>
      <c r="D286" s="3"/>
      <c r="E286" s="3"/>
      <c r="F286" s="3"/>
      <c r="G286" s="3"/>
      <c r="H286" s="3"/>
      <c r="I286" s="3"/>
      <c r="J286" s="3"/>
      <c r="K286" s="3"/>
      <c r="L286" s="3"/>
      <c r="M286" s="3"/>
    </row>
    <row r="287" spans="1:13" ht="16.5">
      <c r="A287" s="3"/>
      <c r="B287" s="3"/>
      <c r="C287" s="3"/>
      <c r="D287" s="3"/>
      <c r="E287" s="3"/>
      <c r="F287" s="3"/>
      <c r="G287" s="3"/>
      <c r="H287" s="3"/>
      <c r="I287" s="3"/>
      <c r="J287" s="3"/>
      <c r="K287" s="3"/>
      <c r="L287" s="3"/>
      <c r="M287" s="3"/>
    </row>
    <row r="288" spans="1:13" ht="16.5">
      <c r="A288" s="3"/>
      <c r="B288" s="3"/>
      <c r="C288" s="3"/>
      <c r="D288" s="3"/>
      <c r="E288" s="3"/>
      <c r="F288" s="3"/>
      <c r="G288" s="3"/>
      <c r="H288" s="3"/>
      <c r="I288" s="3"/>
      <c r="J288" s="3"/>
      <c r="K288" s="3"/>
      <c r="L288" s="3"/>
      <c r="M288" s="3"/>
    </row>
    <row r="289" spans="1:13" ht="16.5">
      <c r="A289" s="3"/>
      <c r="B289" s="3"/>
      <c r="C289" s="3"/>
      <c r="D289" s="3"/>
      <c r="E289" s="3"/>
      <c r="F289" s="3"/>
      <c r="G289" s="3"/>
      <c r="H289" s="3"/>
      <c r="I289" s="3"/>
      <c r="J289" s="3"/>
      <c r="K289" s="3"/>
      <c r="L289" s="3"/>
      <c r="M289" s="3"/>
    </row>
    <row r="290" spans="1:13" ht="16.5">
      <c r="A290" s="3"/>
      <c r="B290" s="3"/>
      <c r="C290" s="3"/>
      <c r="D290" s="3"/>
      <c r="E290" s="3"/>
      <c r="F290" s="3"/>
      <c r="G290" s="3"/>
      <c r="H290" s="3"/>
      <c r="I290" s="3"/>
      <c r="J290" s="3"/>
      <c r="K290" s="3"/>
      <c r="L290" s="3"/>
      <c r="M290" s="3"/>
    </row>
    <row r="291" spans="1:13" ht="16.5">
      <c r="A291" s="3"/>
      <c r="B291" s="3"/>
      <c r="C291" s="3"/>
      <c r="D291" s="3"/>
      <c r="E291" s="3"/>
      <c r="F291" s="3"/>
      <c r="G291" s="3"/>
      <c r="H291" s="3"/>
      <c r="I291" s="3"/>
      <c r="J291" s="3"/>
      <c r="K291" s="3"/>
      <c r="L291" s="3"/>
      <c r="M291" s="3"/>
    </row>
    <row r="292" spans="1:13" ht="16.5">
      <c r="A292" s="3"/>
      <c r="B292" s="3"/>
      <c r="C292" s="3"/>
      <c r="D292" s="3"/>
      <c r="E292" s="3"/>
      <c r="F292" s="3"/>
      <c r="G292" s="3"/>
      <c r="H292" s="3"/>
      <c r="I292" s="3"/>
      <c r="J292" s="3"/>
      <c r="K292" s="3"/>
      <c r="L292" s="3"/>
      <c r="M292" s="3"/>
    </row>
    <row r="293" spans="1:13" ht="16.5">
      <c r="A293" s="3"/>
      <c r="B293" s="3"/>
      <c r="C293" s="3"/>
      <c r="D293" s="3"/>
      <c r="E293" s="3"/>
      <c r="F293" s="3"/>
      <c r="G293" s="3"/>
      <c r="H293" s="3"/>
      <c r="I293" s="3"/>
      <c r="J293" s="3"/>
      <c r="K293" s="3"/>
      <c r="L293" s="3"/>
      <c r="M293" s="3"/>
    </row>
    <row r="294" spans="1:13" ht="16.5">
      <c r="A294" s="3"/>
      <c r="B294" s="3"/>
      <c r="C294" s="3"/>
      <c r="D294" s="3"/>
      <c r="E294" s="3"/>
      <c r="F294" s="3"/>
      <c r="G294" s="3"/>
      <c r="H294" s="3"/>
      <c r="I294" s="3"/>
      <c r="J294" s="3"/>
      <c r="K294" s="3"/>
      <c r="L294" s="3"/>
      <c r="M294" s="3"/>
    </row>
    <row r="295" spans="1:13" ht="16.5">
      <c r="A295" s="3"/>
      <c r="B295" s="3"/>
      <c r="C295" s="3"/>
      <c r="D295" s="3"/>
      <c r="E295" s="3"/>
      <c r="F295" s="3"/>
      <c r="G295" s="3"/>
      <c r="H295" s="3"/>
      <c r="I295" s="3"/>
      <c r="J295" s="3"/>
      <c r="K295" s="3"/>
      <c r="L295" s="3"/>
      <c r="M295" s="3"/>
    </row>
    <row r="296" spans="1:13" ht="16.5">
      <c r="A296" s="3"/>
      <c r="B296" s="3"/>
      <c r="C296" s="3"/>
      <c r="D296" s="3"/>
      <c r="E296" s="3"/>
      <c r="F296" s="3"/>
      <c r="G296" s="3"/>
      <c r="H296" s="3"/>
      <c r="I296" s="3"/>
      <c r="J296" s="3"/>
      <c r="K296" s="3"/>
      <c r="L296" s="3"/>
      <c r="M296" s="3"/>
    </row>
    <row r="297" spans="1:13" ht="16.5">
      <c r="A297" s="3"/>
      <c r="B297" s="3"/>
      <c r="C297" s="3"/>
      <c r="D297" s="3"/>
      <c r="E297" s="3"/>
      <c r="F297" s="3"/>
      <c r="G297" s="3"/>
      <c r="H297" s="3"/>
      <c r="I297" s="3"/>
      <c r="J297" s="3"/>
      <c r="K297" s="3"/>
      <c r="L297" s="3"/>
      <c r="M297" s="3"/>
    </row>
    <row r="298" spans="1:13" ht="16.5">
      <c r="A298" s="3"/>
      <c r="B298" s="3"/>
      <c r="C298" s="3"/>
      <c r="D298" s="3"/>
      <c r="E298" s="3"/>
      <c r="F298" s="3"/>
      <c r="G298" s="3"/>
      <c r="H298" s="3"/>
      <c r="I298" s="3"/>
      <c r="J298" s="3"/>
      <c r="K298" s="3"/>
      <c r="L298" s="3"/>
      <c r="M298" s="3"/>
    </row>
    <row r="299" spans="1:13" ht="16.5">
      <c r="A299" s="3"/>
      <c r="B299" s="3"/>
      <c r="C299" s="3"/>
      <c r="D299" s="3"/>
      <c r="E299" s="3"/>
      <c r="F299" s="3"/>
      <c r="G299" s="3"/>
      <c r="H299" s="3"/>
      <c r="I299" s="3"/>
      <c r="J299" s="3"/>
      <c r="K299" s="3"/>
      <c r="L299" s="3"/>
      <c r="M299" s="3"/>
    </row>
    <row r="300" spans="1:13" ht="16.5">
      <c r="A300" s="3"/>
      <c r="B300" s="3"/>
      <c r="C300" s="3"/>
      <c r="D300" s="3"/>
      <c r="E300" s="3"/>
      <c r="F300" s="3"/>
      <c r="G300" s="3"/>
      <c r="H300" s="3"/>
      <c r="I300" s="3"/>
      <c r="J300" s="3"/>
      <c r="K300" s="3"/>
      <c r="L300" s="3"/>
      <c r="M300" s="3"/>
    </row>
    <row r="3382" ht="16.5">
      <c r="H3382" s="1" t="b">
        <v>0</v>
      </c>
    </row>
  </sheetData>
  <sheetProtection password="EF09" sheet="1" selectLockedCells="1"/>
  <mergeCells count="488">
    <mergeCell ref="M190:M195"/>
    <mergeCell ref="A182:A188"/>
    <mergeCell ref="B182:D188"/>
    <mergeCell ref="E182:H182"/>
    <mergeCell ref="I182:I188"/>
    <mergeCell ref="J182:L188"/>
    <mergeCell ref="M182:M188"/>
    <mergeCell ref="A190:A195"/>
    <mergeCell ref="B190:D195"/>
    <mergeCell ref="F195:G195"/>
    <mergeCell ref="A217:A223"/>
    <mergeCell ref="B217:D223"/>
    <mergeCell ref="E217:H217"/>
    <mergeCell ref="I217:I223"/>
    <mergeCell ref="J217:L223"/>
    <mergeCell ref="M217:M223"/>
    <mergeCell ref="A224:A232"/>
    <mergeCell ref="B224:D232"/>
    <mergeCell ref="E224:H224"/>
    <mergeCell ref="I224:I232"/>
    <mergeCell ref="J224:L232"/>
    <mergeCell ref="M224:M232"/>
    <mergeCell ref="F231:G231"/>
    <mergeCell ref="F232:G232"/>
    <mergeCell ref="F229:G229"/>
    <mergeCell ref="F225:G225"/>
    <mergeCell ref="E233:H233"/>
    <mergeCell ref="I233:I239"/>
    <mergeCell ref="J233:L239"/>
    <mergeCell ref="M233:M239"/>
    <mergeCell ref="A233:A239"/>
    <mergeCell ref="B233:D239"/>
    <mergeCell ref="F236:G236"/>
    <mergeCell ref="F239:G239"/>
    <mergeCell ref="I240:I245"/>
    <mergeCell ref="M240:M245"/>
    <mergeCell ref="J240:L245"/>
    <mergeCell ref="F244:G244"/>
    <mergeCell ref="F245:G245"/>
    <mergeCell ref="F242:G242"/>
    <mergeCell ref="B264:M264"/>
    <mergeCell ref="B246:D250"/>
    <mergeCell ref="E246:H246"/>
    <mergeCell ref="I246:I250"/>
    <mergeCell ref="M246:M250"/>
    <mergeCell ref="J246:L250"/>
    <mergeCell ref="J251:L253"/>
    <mergeCell ref="M251:M253"/>
    <mergeCell ref="F247:G247"/>
    <mergeCell ref="F248:G248"/>
    <mergeCell ref="F148:G148"/>
    <mergeCell ref="F149:G149"/>
    <mergeCell ref="F150:G150"/>
    <mergeCell ref="F146:G146"/>
    <mergeCell ref="F142:G142"/>
    <mergeCell ref="J146:L150"/>
    <mergeCell ref="E22:M22"/>
    <mergeCell ref="F135:G135"/>
    <mergeCell ref="F121:G121"/>
    <mergeCell ref="E134:H134"/>
    <mergeCell ref="F141:G141"/>
    <mergeCell ref="F147:G147"/>
    <mergeCell ref="J65:L69"/>
    <mergeCell ref="E57:H57"/>
    <mergeCell ref="F58:G58"/>
    <mergeCell ref="F60:G60"/>
    <mergeCell ref="D4:M4"/>
    <mergeCell ref="D5:M5"/>
    <mergeCell ref="D6:M6"/>
    <mergeCell ref="B9:C9"/>
    <mergeCell ref="D9:H9"/>
    <mergeCell ref="B4:C4"/>
    <mergeCell ref="B5:C5"/>
    <mergeCell ref="B6:C6"/>
    <mergeCell ref="B34:D42"/>
    <mergeCell ref="E27:H27"/>
    <mergeCell ref="A21:D21"/>
    <mergeCell ref="E21:M21"/>
    <mergeCell ref="J27:L27"/>
    <mergeCell ref="I34:I42"/>
    <mergeCell ref="J34:L42"/>
    <mergeCell ref="A34:A42"/>
    <mergeCell ref="M34:M42"/>
    <mergeCell ref="A22:D22"/>
    <mergeCell ref="F64:G64"/>
    <mergeCell ref="I57:I64"/>
    <mergeCell ref="F59:G59"/>
    <mergeCell ref="F61:G61"/>
    <mergeCell ref="F62:G62"/>
    <mergeCell ref="F63:G63"/>
    <mergeCell ref="I70:I75"/>
    <mergeCell ref="J70:L75"/>
    <mergeCell ref="M70:M75"/>
    <mergeCell ref="F74:G74"/>
    <mergeCell ref="F75:G75"/>
    <mergeCell ref="E70:H70"/>
    <mergeCell ref="F71:G71"/>
    <mergeCell ref="F72:G72"/>
    <mergeCell ref="E203:H203"/>
    <mergeCell ref="A43:A47"/>
    <mergeCell ref="B43:D47"/>
    <mergeCell ref="I43:I47"/>
    <mergeCell ref="J43:L47"/>
    <mergeCell ref="M43:M47"/>
    <mergeCell ref="F44:G44"/>
    <mergeCell ref="F46:G46"/>
    <mergeCell ref="F45:G45"/>
    <mergeCell ref="A70:A75"/>
    <mergeCell ref="A196:A202"/>
    <mergeCell ref="B196:D202"/>
    <mergeCell ref="E196:H196"/>
    <mergeCell ref="F237:G237"/>
    <mergeCell ref="F238:G238"/>
    <mergeCell ref="M203:M207"/>
    <mergeCell ref="J203:L207"/>
    <mergeCell ref="I203:I207"/>
    <mergeCell ref="A203:A207"/>
    <mergeCell ref="B203:D207"/>
    <mergeCell ref="J208:L213"/>
    <mergeCell ref="M208:M213"/>
    <mergeCell ref="A251:A253"/>
    <mergeCell ref="B251:D253"/>
    <mergeCell ref="I251:I253"/>
    <mergeCell ref="A246:A250"/>
    <mergeCell ref="F250:G250"/>
    <mergeCell ref="A240:A245"/>
    <mergeCell ref="B240:D245"/>
    <mergeCell ref="E240:H240"/>
    <mergeCell ref="E208:H208"/>
    <mergeCell ref="F201:G201"/>
    <mergeCell ref="M214:M216"/>
    <mergeCell ref="F209:G209"/>
    <mergeCell ref="F210:G210"/>
    <mergeCell ref="F211:G211"/>
    <mergeCell ref="F212:G212"/>
    <mergeCell ref="F213:G213"/>
    <mergeCell ref="F214:G214"/>
    <mergeCell ref="I208:I213"/>
    <mergeCell ref="F227:G227"/>
    <mergeCell ref="F228:G228"/>
    <mergeCell ref="A214:A216"/>
    <mergeCell ref="I196:I202"/>
    <mergeCell ref="F204:G204"/>
    <mergeCell ref="F205:G205"/>
    <mergeCell ref="F206:G206"/>
    <mergeCell ref="F207:G207"/>
    <mergeCell ref="A208:A213"/>
    <mergeCell ref="B208:D213"/>
    <mergeCell ref="J214:L216"/>
    <mergeCell ref="J196:L202"/>
    <mergeCell ref="F192:G192"/>
    <mergeCell ref="F202:G202"/>
    <mergeCell ref="F197:G197"/>
    <mergeCell ref="F198:G198"/>
    <mergeCell ref="F194:G194"/>
    <mergeCell ref="F215:G215"/>
    <mergeCell ref="F193:G193"/>
    <mergeCell ref="F200:G200"/>
    <mergeCell ref="A152:A157"/>
    <mergeCell ref="B152:D157"/>
    <mergeCell ref="M196:M202"/>
    <mergeCell ref="E190:H190"/>
    <mergeCell ref="F179:G179"/>
    <mergeCell ref="F199:G199"/>
    <mergeCell ref="F191:G191"/>
    <mergeCell ref="E169:H169"/>
    <mergeCell ref="A169:A173"/>
    <mergeCell ref="B169:D173"/>
    <mergeCell ref="J76:L76"/>
    <mergeCell ref="B77:D81"/>
    <mergeCell ref="F112:G112"/>
    <mergeCell ref="B76:D76"/>
    <mergeCell ref="F89:G89"/>
    <mergeCell ref="E90:H90"/>
    <mergeCell ref="F78:G78"/>
    <mergeCell ref="F102:G102"/>
    <mergeCell ref="F93:G93"/>
    <mergeCell ref="F94:G94"/>
    <mergeCell ref="F136:G136"/>
    <mergeCell ref="F138:G138"/>
    <mergeCell ref="A57:A64"/>
    <mergeCell ref="A65:A69"/>
    <mergeCell ref="F91:G91"/>
    <mergeCell ref="E76:G76"/>
    <mergeCell ref="F81:G81"/>
    <mergeCell ref="F120:G120"/>
    <mergeCell ref="B70:D75"/>
    <mergeCell ref="F73:G73"/>
    <mergeCell ref="A23:D23"/>
    <mergeCell ref="E23:M23"/>
    <mergeCell ref="B24:M24"/>
    <mergeCell ref="A25:M25"/>
    <mergeCell ref="A29:A33"/>
    <mergeCell ref="B29:D33"/>
    <mergeCell ref="E29:H29"/>
    <mergeCell ref="I29:I33"/>
    <mergeCell ref="J29:L33"/>
    <mergeCell ref="M29:M33"/>
    <mergeCell ref="A26:M26"/>
    <mergeCell ref="B28:M28"/>
    <mergeCell ref="F30:G30"/>
    <mergeCell ref="A1:M1"/>
    <mergeCell ref="B3:M3"/>
    <mergeCell ref="A2:M2"/>
    <mergeCell ref="J7:M7"/>
    <mergeCell ref="J9:M9"/>
    <mergeCell ref="C10:H10"/>
    <mergeCell ref="B27:D27"/>
    <mergeCell ref="J10:M10"/>
    <mergeCell ref="B8:M8"/>
    <mergeCell ref="A20:D20"/>
    <mergeCell ref="E20:M20"/>
    <mergeCell ref="B14:M14"/>
    <mergeCell ref="B7:C7"/>
    <mergeCell ref="D7:G7"/>
    <mergeCell ref="A18:D18"/>
    <mergeCell ref="E18:M18"/>
    <mergeCell ref="B15:M15"/>
    <mergeCell ref="A17:C17"/>
    <mergeCell ref="J11:M11"/>
    <mergeCell ref="C12:H12"/>
    <mergeCell ref="I16:L16"/>
    <mergeCell ref="I17:L17"/>
    <mergeCell ref="J12:M12"/>
    <mergeCell ref="B11:C11"/>
    <mergeCell ref="D11:H11"/>
    <mergeCell ref="B13:D13"/>
    <mergeCell ref="E13:M13"/>
    <mergeCell ref="A271:F271"/>
    <mergeCell ref="G271:M271"/>
    <mergeCell ref="A270:G270"/>
    <mergeCell ref="B269:M269"/>
    <mergeCell ref="H270:M270"/>
    <mergeCell ref="B263:M263"/>
    <mergeCell ref="B265:M265"/>
    <mergeCell ref="B266:M266"/>
    <mergeCell ref="B267:M267"/>
    <mergeCell ref="B268:M268"/>
    <mergeCell ref="A272:F272"/>
    <mergeCell ref="G272:M272"/>
    <mergeCell ref="A277:M277"/>
    <mergeCell ref="A273:F273"/>
    <mergeCell ref="G273:M273"/>
    <mergeCell ref="A274:F274"/>
    <mergeCell ref="G274:M274"/>
    <mergeCell ref="A276:M276"/>
    <mergeCell ref="A275:M275"/>
    <mergeCell ref="B262:M262"/>
    <mergeCell ref="B259:E259"/>
    <mergeCell ref="F259:M259"/>
    <mergeCell ref="B258:M258"/>
    <mergeCell ref="A257:B257"/>
    <mergeCell ref="C257:M257"/>
    <mergeCell ref="B260:M260"/>
    <mergeCell ref="B261:M261"/>
    <mergeCell ref="A254:B256"/>
    <mergeCell ref="J254:M254"/>
    <mergeCell ref="J256:M256"/>
    <mergeCell ref="J255:M255"/>
    <mergeCell ref="C254:I254"/>
    <mergeCell ref="C255:I255"/>
    <mergeCell ref="C256:I256"/>
    <mergeCell ref="A16:D16"/>
    <mergeCell ref="I146:I150"/>
    <mergeCell ref="F113:G113"/>
    <mergeCell ref="I90:I94"/>
    <mergeCell ref="B110:M110"/>
    <mergeCell ref="F143:G143"/>
    <mergeCell ref="F144:G144"/>
    <mergeCell ref="B19:M19"/>
    <mergeCell ref="F145:G145"/>
    <mergeCell ref="J90:L94"/>
    <mergeCell ref="B146:D150"/>
    <mergeCell ref="A146:A150"/>
    <mergeCell ref="A111:A117"/>
    <mergeCell ref="B111:D117"/>
    <mergeCell ref="E111:H111"/>
    <mergeCell ref="E118:H118"/>
    <mergeCell ref="F117:G117"/>
    <mergeCell ref="F119:G119"/>
    <mergeCell ref="A118:A121"/>
    <mergeCell ref="F137:G137"/>
    <mergeCell ref="F251:G251"/>
    <mergeCell ref="F252:G252"/>
    <mergeCell ref="F253:G253"/>
    <mergeCell ref="F164:G164"/>
    <mergeCell ref="F165:G165"/>
    <mergeCell ref="B151:M151"/>
    <mergeCell ref="F156:G156"/>
    <mergeCell ref="F161:G161"/>
    <mergeCell ref="F226:G226"/>
    <mergeCell ref="I214:I216"/>
    <mergeCell ref="B214:D216"/>
    <mergeCell ref="F219:G219"/>
    <mergeCell ref="F220:G220"/>
    <mergeCell ref="F222:G222"/>
    <mergeCell ref="F243:G243"/>
    <mergeCell ref="F218:G218"/>
    <mergeCell ref="F221:G221"/>
    <mergeCell ref="F223:G223"/>
    <mergeCell ref="F241:G241"/>
    <mergeCell ref="F230:G230"/>
    <mergeCell ref="F157:G157"/>
    <mergeCell ref="F155:G155"/>
    <mergeCell ref="F170:G170"/>
    <mergeCell ref="F166:G166"/>
    <mergeCell ref="F167:G167"/>
    <mergeCell ref="A95:A100"/>
    <mergeCell ref="B95:D100"/>
    <mergeCell ref="F96:G96"/>
    <mergeCell ref="A101:A108"/>
    <mergeCell ref="B101:D108"/>
    <mergeCell ref="B90:D94"/>
    <mergeCell ref="F106:G106"/>
    <mergeCell ref="E101:H101"/>
    <mergeCell ref="F31:G31"/>
    <mergeCell ref="F32:G32"/>
    <mergeCell ref="F33:G33"/>
    <mergeCell ref="F40:G40"/>
    <mergeCell ref="F41:G41"/>
    <mergeCell ref="F42:G42"/>
    <mergeCell ref="F35:G35"/>
    <mergeCell ref="E34:H34"/>
    <mergeCell ref="M90:M94"/>
    <mergeCell ref="B57:D64"/>
    <mergeCell ref="J57:L64"/>
    <mergeCell ref="F68:G68"/>
    <mergeCell ref="F69:G69"/>
    <mergeCell ref="F53:G53"/>
    <mergeCell ref="F56:G56"/>
    <mergeCell ref="I48:I56"/>
    <mergeCell ref="I77:I81"/>
    <mergeCell ref="M146:M150"/>
    <mergeCell ref="B65:D69"/>
    <mergeCell ref="M57:M64"/>
    <mergeCell ref="J163:L167"/>
    <mergeCell ref="M163:M167"/>
    <mergeCell ref="B139:M139"/>
    <mergeCell ref="I65:I69"/>
    <mergeCell ref="E65:H65"/>
    <mergeCell ref="F66:G66"/>
    <mergeCell ref="M65:M69"/>
    <mergeCell ref="A48:A56"/>
    <mergeCell ref="B48:D56"/>
    <mergeCell ref="E48:H48"/>
    <mergeCell ref="E95:H95"/>
    <mergeCell ref="F88:G88"/>
    <mergeCell ref="E77:H77"/>
    <mergeCell ref="F84:G84"/>
    <mergeCell ref="F49:G49"/>
    <mergeCell ref="F54:G54"/>
    <mergeCell ref="F67:G67"/>
    <mergeCell ref="F51:G51"/>
    <mergeCell ref="F52:G52"/>
    <mergeCell ref="M48:M56"/>
    <mergeCell ref="F36:G36"/>
    <mergeCell ref="F37:G37"/>
    <mergeCell ref="F38:G38"/>
    <mergeCell ref="F39:G39"/>
    <mergeCell ref="J48:L56"/>
    <mergeCell ref="F55:G55"/>
    <mergeCell ref="F47:G47"/>
    <mergeCell ref="F79:G79"/>
    <mergeCell ref="F80:G80"/>
    <mergeCell ref="F83:G83"/>
    <mergeCell ref="F85:G85"/>
    <mergeCell ref="M101:M108"/>
    <mergeCell ref="F97:G97"/>
    <mergeCell ref="F98:G98"/>
    <mergeCell ref="J77:L81"/>
    <mergeCell ref="F105:G105"/>
    <mergeCell ref="F108:G108"/>
    <mergeCell ref="F107:G107"/>
    <mergeCell ref="F104:G104"/>
    <mergeCell ref="J109:L109"/>
    <mergeCell ref="B168:M168"/>
    <mergeCell ref="I169:I173"/>
    <mergeCell ref="J169:L173"/>
    <mergeCell ref="M169:M173"/>
    <mergeCell ref="F160:G160"/>
    <mergeCell ref="F162:G162"/>
    <mergeCell ref="E109:G109"/>
    <mergeCell ref="J190:L195"/>
    <mergeCell ref="F234:G234"/>
    <mergeCell ref="F235:G235"/>
    <mergeCell ref="F249:G249"/>
    <mergeCell ref="F216:G216"/>
    <mergeCell ref="F183:G183"/>
    <mergeCell ref="F184:G184"/>
    <mergeCell ref="B189:M189"/>
    <mergeCell ref="F187:G187"/>
    <mergeCell ref="I190:I195"/>
    <mergeCell ref="M77:M81"/>
    <mergeCell ref="E82:H82"/>
    <mergeCell ref="A82:A89"/>
    <mergeCell ref="B82:D89"/>
    <mergeCell ref="I82:I89"/>
    <mergeCell ref="J82:L89"/>
    <mergeCell ref="M82:M89"/>
    <mergeCell ref="A77:A81"/>
    <mergeCell ref="F86:G86"/>
    <mergeCell ref="F87:G87"/>
    <mergeCell ref="A90:A94"/>
    <mergeCell ref="F99:G99"/>
    <mergeCell ref="F92:G92"/>
    <mergeCell ref="I111:I117"/>
    <mergeCell ref="M95:M100"/>
    <mergeCell ref="J95:L100"/>
    <mergeCell ref="F100:G100"/>
    <mergeCell ref="F103:G103"/>
    <mergeCell ref="I95:I100"/>
    <mergeCell ref="J111:L117"/>
    <mergeCell ref="F188:G188"/>
    <mergeCell ref="F185:G185"/>
    <mergeCell ref="A134:A138"/>
    <mergeCell ref="B134:D138"/>
    <mergeCell ref="I134:I138"/>
    <mergeCell ref="J134:L138"/>
    <mergeCell ref="F181:G181"/>
    <mergeCell ref="F173:G173"/>
    <mergeCell ref="F171:G171"/>
    <mergeCell ref="F175:G175"/>
    <mergeCell ref="M111:M117"/>
    <mergeCell ref="F114:G114"/>
    <mergeCell ref="M140:M145"/>
    <mergeCell ref="M158:M162"/>
    <mergeCell ref="F186:G186"/>
    <mergeCell ref="I118:I121"/>
    <mergeCell ref="J118:L121"/>
    <mergeCell ref="M118:M121"/>
    <mergeCell ref="F176:G176"/>
    <mergeCell ref="M152:M157"/>
    <mergeCell ref="F154:G154"/>
    <mergeCell ref="I101:I108"/>
    <mergeCell ref="J101:L108"/>
    <mergeCell ref="F115:G115"/>
    <mergeCell ref="F116:G116"/>
    <mergeCell ref="E140:H140"/>
    <mergeCell ref="I140:I145"/>
    <mergeCell ref="J140:L145"/>
    <mergeCell ref="F153:G153"/>
    <mergeCell ref="F127:G127"/>
    <mergeCell ref="M134:M138"/>
    <mergeCell ref="E174:H174"/>
    <mergeCell ref="I174:I181"/>
    <mergeCell ref="J174:L181"/>
    <mergeCell ref="E152:H152"/>
    <mergeCell ref="I152:I157"/>
    <mergeCell ref="J152:L157"/>
    <mergeCell ref="F178:G178"/>
    <mergeCell ref="F159:G159"/>
    <mergeCell ref="F172:G172"/>
    <mergeCell ref="M174:M181"/>
    <mergeCell ref="F177:G177"/>
    <mergeCell ref="F180:G180"/>
    <mergeCell ref="A158:A162"/>
    <mergeCell ref="B158:D162"/>
    <mergeCell ref="E158:H158"/>
    <mergeCell ref="I158:I162"/>
    <mergeCell ref="J158:L162"/>
    <mergeCell ref="A174:A181"/>
    <mergeCell ref="B174:D181"/>
    <mergeCell ref="E43:H43"/>
    <mergeCell ref="F50:G50"/>
    <mergeCell ref="A163:A167"/>
    <mergeCell ref="B163:D167"/>
    <mergeCell ref="E163:H163"/>
    <mergeCell ref="I163:I167"/>
    <mergeCell ref="A140:A145"/>
    <mergeCell ref="B140:D145"/>
    <mergeCell ref="B118:D121"/>
    <mergeCell ref="B109:D109"/>
    <mergeCell ref="F129:G129"/>
    <mergeCell ref="F132:G132"/>
    <mergeCell ref="F133:G133"/>
    <mergeCell ref="F124:G124"/>
    <mergeCell ref="F125:G125"/>
    <mergeCell ref="F126:G126"/>
    <mergeCell ref="J122:L133"/>
    <mergeCell ref="M122:M133"/>
    <mergeCell ref="F130:G130"/>
    <mergeCell ref="F131:G131"/>
    <mergeCell ref="A122:A133"/>
    <mergeCell ref="B122:D133"/>
    <mergeCell ref="E122:H122"/>
    <mergeCell ref="I122:I133"/>
    <mergeCell ref="F123:G123"/>
    <mergeCell ref="F128:G128"/>
  </mergeCells>
  <conditionalFormatting sqref="J255:M255">
    <cfRule type="expression" priority="25" dxfId="29">
      <formula>COUNTIF(H30:H253,"TRUE")&gt;0</formula>
    </cfRule>
  </conditionalFormatting>
  <conditionalFormatting sqref="K256:M256">
    <cfRule type="expression" priority="24" dxfId="30">
      <formula>SUM(N30:N253)&gt;0</formula>
    </cfRule>
  </conditionalFormatting>
  <conditionalFormatting sqref="J256">
    <cfRule type="expression" priority="79" dxfId="30">
      <formula>SUM(M29:M253)&gt;0</formula>
    </cfRule>
  </conditionalFormatting>
  <conditionalFormatting sqref="D4:M4">
    <cfRule type="expression" priority="23" dxfId="31">
      <formula>COUNTIF($D$4,"Nhập"&amp;"*")&gt;0</formula>
    </cfRule>
  </conditionalFormatting>
  <conditionalFormatting sqref="E20:M20">
    <cfRule type="expression" priority="22" dxfId="31">
      <formula>COUNTIF($E$20,"Nhập"&amp;"*")&gt;0</formula>
    </cfRule>
  </conditionalFormatting>
  <conditionalFormatting sqref="D6:M6">
    <cfRule type="expression" priority="21" dxfId="32">
      <formula>COUNTIF($D$6,"Nhập"&amp;"*")&gt;0</formula>
    </cfRule>
  </conditionalFormatting>
  <conditionalFormatting sqref="E13:M13">
    <cfRule type="expression" priority="20" dxfId="32">
      <formula>COUNTIF($E$13,"Nhập"&amp;"*")&gt;0</formula>
    </cfRule>
  </conditionalFormatting>
  <conditionalFormatting sqref="E21:M21">
    <cfRule type="expression" priority="19" dxfId="32">
      <formula>COUNTIF($E$21,"Nhập"&amp;"*")&gt;0</formula>
    </cfRule>
  </conditionalFormatting>
  <conditionalFormatting sqref="E22:M22">
    <cfRule type="expression" priority="17" dxfId="33">
      <formula>COUNTIF($E$22,"Nhập"&amp;"*")&gt;0</formula>
    </cfRule>
    <cfRule type="expression" priority="18" dxfId="34">
      <formula>COUNTIF($E$22,"Nhập"&amp;"*")&gt;0</formula>
    </cfRule>
  </conditionalFormatting>
  <conditionalFormatting sqref="D5:M5">
    <cfRule type="expression" priority="16" dxfId="35">
      <formula>COUNTIF($D$5,"Nhập"&amp;"*")&gt;0</formula>
    </cfRule>
  </conditionalFormatting>
  <conditionalFormatting sqref="D7:G7">
    <cfRule type="expression" priority="15" dxfId="36">
      <formula>COUNTIF($D$7,"Nhập"&amp;"*")&gt;0</formula>
    </cfRule>
    <cfRule type="expression" priority="1" dxfId="4">
      <formula>$D$7&lt;&gt;""</formula>
    </cfRule>
  </conditionalFormatting>
  <conditionalFormatting sqref="J10:M10">
    <cfRule type="expression" priority="14" dxfId="37">
      <formula>COUNTIF($J$10,"Nhập"&amp;"*")&gt;0</formula>
    </cfRule>
  </conditionalFormatting>
  <conditionalFormatting sqref="J12:M12">
    <cfRule type="expression" priority="13" dxfId="38">
      <formula>COUNTIF($J$12,"Nhập"&amp;"*")&gt;0</formula>
    </cfRule>
  </conditionalFormatting>
  <conditionalFormatting sqref="D9:H9">
    <cfRule type="expression" priority="12" dxfId="39">
      <formula>COUNTIF($D$9,"Nhập"&amp;"*")&gt;0</formula>
    </cfRule>
  </conditionalFormatting>
  <conditionalFormatting sqref="D11:H11">
    <cfRule type="expression" priority="10" dxfId="39">
      <formula>COUNTIF($D$11,"Nhập"&amp;"*")&gt;0</formula>
    </cfRule>
    <cfRule type="expression" priority="11" dxfId="40">
      <formula>COUNTIF($D$11,"Nhập"&amp;"*")&gt;0</formula>
    </cfRule>
  </conditionalFormatting>
  <conditionalFormatting sqref="C10:H10">
    <cfRule type="expression" priority="9" dxfId="41">
      <formula>COUNTIF($C$10,"Nhập"&amp;"*")&gt;0</formula>
    </cfRule>
  </conditionalFormatting>
  <conditionalFormatting sqref="C12:H12">
    <cfRule type="expression" priority="8" dxfId="41">
      <formula>COUNTIF($C$12,"Nhập"&amp;"*")&gt;0</formula>
    </cfRule>
  </conditionalFormatting>
  <conditionalFormatting sqref="J9:M9">
    <cfRule type="expression" priority="3" dxfId="42">
      <formula>COUNTIF($J$9,"Nhập"&amp;"*")&gt;0</formula>
    </cfRule>
    <cfRule type="expression" priority="6" dxfId="43">
      <formula>COUNTIF($J$9,"Nhập"&amp;"*")&gt;0</formula>
    </cfRule>
    <cfRule type="expression" priority="7" dxfId="44">
      <formula>COUNTIF($J$9,"Nhập"&amp;"*")&gt;0</formula>
    </cfRule>
  </conditionalFormatting>
  <conditionalFormatting sqref="J11:M11">
    <cfRule type="expression" priority="4" dxfId="42">
      <formula>COUNTIF($J$11,"Nhập"&amp;"*")&gt;0</formula>
    </cfRule>
    <cfRule type="expression" priority="5" dxfId="45">
      <formula>COUNTIF($J$11,"Nhập"&amp;"*")&gt;0</formula>
    </cfRule>
  </conditionalFormatting>
  <conditionalFormatting sqref="J7:M7">
    <cfRule type="expression" priority="2" dxfId="46">
      <formula>COUNTIF($J$7,"Nhập"&amp;"*")&gt;0</formula>
    </cfRule>
  </conditionalFormatting>
  <conditionalFormatting sqref="J254">
    <cfRule type="expression" priority="358" dxfId="47">
      <formula>COUNT(M29:M253)&gt;0</formula>
    </cfRule>
    <cfRule type="expression" priority="359" dxfId="47">
      <formula>COUNT(M29:M253)&gt;0</formula>
    </cfRule>
  </conditionalFormatting>
  <conditionalFormatting sqref="K254:M254">
    <cfRule type="expression" priority="360" dxfId="47">
      <formula>COUNT(N30:N253)&gt;0</formula>
    </cfRule>
    <cfRule type="expression" priority="361" dxfId="47">
      <formula>COUNT(N30:N253)&gt;0</formula>
    </cfRule>
  </conditionalFormatting>
  <printOptions/>
  <pageMargins left="0.5905511811023623" right="0.3937007874015748" top="0.8661417322834646" bottom="0.62992125984251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THUY TTDV</cp:lastModifiedBy>
  <cp:lastPrinted>2024-02-23T09:07:14Z</cp:lastPrinted>
  <dcterms:created xsi:type="dcterms:W3CDTF">2020-02-06T01:50:52Z</dcterms:created>
  <dcterms:modified xsi:type="dcterms:W3CDTF">2024-02-28T04:21:45Z</dcterms:modified>
  <cp:category/>
  <cp:version/>
  <cp:contentType/>
  <cp:contentStatus/>
</cp:coreProperties>
</file>